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defaultThemeVersion="166925"/>
  <xr:revisionPtr revIDLastSave="0" documentId="13_ncr:1_{BBF576E5-9E4C-44CE-B49F-A7D283E6EBA1}" xr6:coauthVersionLast="47" xr6:coauthVersionMax="47" xr10:uidLastSave="{00000000-0000-0000-0000-000000000000}"/>
  <bookViews>
    <workbookView xWindow="-108" yWindow="-108" windowWidth="23256" windowHeight="14016" xr2:uid="{E7A2FEA6-B459-4E47-8B9B-BB0BAC0E960D}"/>
  </bookViews>
  <sheets>
    <sheet name="整理表" sheetId="5" r:id="rId1"/>
    <sheet name="中分類" sheetId="2" r:id="rId2"/>
    <sheet name="元表" sheetId="4" r:id="rId3"/>
    <sheet name="SDGs" sheetId="6" r:id="rId4"/>
  </sheets>
  <definedNames>
    <definedName name="_xlnm._FilterDatabase" localSheetId="2" hidden="1">元表!$A$1:$H$281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1" i="5" l="1"/>
  <c r="G87" i="5"/>
  <c r="G23" i="5"/>
  <c r="G22" i="5"/>
  <c r="G21" i="5"/>
  <c r="G20" i="5"/>
  <c r="G19" i="5"/>
  <c r="G18" i="5"/>
  <c r="G17" i="5"/>
  <c r="G16" i="5"/>
  <c r="G15" i="5"/>
  <c r="G11" i="5"/>
  <c r="G10" i="5"/>
  <c r="G13" i="5"/>
  <c r="G12" i="5"/>
  <c r="G5" i="5"/>
  <c r="G4" i="5"/>
  <c r="G3" i="5"/>
  <c r="G101" i="5"/>
  <c r="G96" i="5"/>
  <c r="G97" i="5"/>
  <c r="G91" i="5"/>
  <c r="G90" i="5"/>
  <c r="G84" i="5"/>
  <c r="G83" i="5"/>
  <c r="G82" i="5"/>
  <c r="G74" i="5"/>
  <c r="G73" i="5"/>
  <c r="G72" i="5"/>
  <c r="G69" i="5"/>
  <c r="G64" i="5"/>
  <c r="G25" i="5"/>
  <c r="G24" i="5"/>
  <c r="G61" i="5"/>
  <c r="G60" i="5"/>
  <c r="G59" i="5"/>
  <c r="G57" i="5"/>
  <c r="G55" i="5"/>
  <c r="G48" i="5"/>
  <c r="G47" i="5"/>
  <c r="G6" i="5"/>
  <c r="G14" i="5"/>
  <c r="C4" i="6" l="1"/>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3" i="6"/>
  <c r="C2" i="6"/>
  <c r="G26" i="5" l="1"/>
  <c r="G107" i="5"/>
  <c r="G106" i="5"/>
  <c r="G89" i="5"/>
  <c r="G75" i="5"/>
  <c r="G78" i="5"/>
  <c r="G105" i="5"/>
  <c r="G88" i="5"/>
  <c r="G71" i="5"/>
  <c r="G70" i="5"/>
  <c r="G68" i="5"/>
  <c r="G67" i="5"/>
  <c r="G77" i="5"/>
  <c r="G80" i="5"/>
  <c r="G93" i="5"/>
  <c r="G104" i="5"/>
  <c r="G86" i="5"/>
  <c r="G85" i="5"/>
  <c r="G100" i="5"/>
  <c r="G99" i="5"/>
  <c r="G65" i="5"/>
  <c r="G94" i="5"/>
  <c r="G76" i="5"/>
  <c r="G103" i="5"/>
  <c r="G66" i="5"/>
  <c r="G98" i="5"/>
  <c r="G92" i="5"/>
  <c r="G102" i="5"/>
  <c r="G79" i="5"/>
  <c r="G63" i="5"/>
  <c r="G95" i="5"/>
  <c r="G54" i="5"/>
  <c r="G29" i="5"/>
  <c r="G38" i="5"/>
  <c r="G52" i="5"/>
  <c r="G28" i="5"/>
  <c r="G39" i="5"/>
  <c r="G45" i="5"/>
  <c r="G32" i="5"/>
  <c r="G31" i="5"/>
  <c r="G30" i="5"/>
  <c r="G53" i="5"/>
  <c r="G27" i="5"/>
  <c r="G49" i="5"/>
  <c r="G50" i="5"/>
  <c r="G44" i="5"/>
  <c r="G36" i="5"/>
  <c r="G62" i="5"/>
  <c r="G40" i="5"/>
  <c r="G37" i="5"/>
  <c r="G51" i="5"/>
  <c r="G46" i="5"/>
  <c r="G42" i="5"/>
  <c r="G58" i="5"/>
  <c r="G35" i="5"/>
  <c r="G34" i="5"/>
  <c r="G43" i="5"/>
  <c r="G33" i="5"/>
  <c r="G41" i="5"/>
  <c r="G56" i="5"/>
</calcChain>
</file>

<file path=xl/sharedStrings.xml><?xml version="1.0" encoding="utf-8"?>
<sst xmlns="http://schemas.openxmlformats.org/spreadsheetml/2006/main" count="3068" uniqueCount="1271">
  <si>
    <t>環境</t>
    <rPh sb="0" eb="2">
      <t>カンキョウ</t>
    </rPh>
    <phoneticPr fontId="2"/>
  </si>
  <si>
    <t>GHG排出量</t>
    <rPh sb="0" eb="3">
      <t>ハイシュツリョウ</t>
    </rPh>
    <phoneticPr fontId="2"/>
  </si>
  <si>
    <t>大気質</t>
    <phoneticPr fontId="2"/>
  </si>
  <si>
    <t>エネルギー管理</t>
    <phoneticPr fontId="2"/>
  </si>
  <si>
    <t>水及び排水管理</t>
    <rPh sb="0" eb="3">
      <t>ハイスイカンリ</t>
    </rPh>
    <phoneticPr fontId="2"/>
  </si>
  <si>
    <t>廃棄物及び有害物質管理</t>
    <rPh sb="0" eb="1">
      <t>オヨビ</t>
    </rPh>
    <phoneticPr fontId="2"/>
  </si>
  <si>
    <t>生物多様性影響</t>
    <phoneticPr fontId="2"/>
  </si>
  <si>
    <t>社会関係資本</t>
    <phoneticPr fontId="2"/>
  </si>
  <si>
    <t>人権及び地域社会との関係</t>
    <rPh sb="0" eb="4">
      <t>チイキシャカイトノカンケイ</t>
    </rPh>
    <phoneticPr fontId="2"/>
  </si>
  <si>
    <t>お客様のプライバシー</t>
    <phoneticPr fontId="2"/>
  </si>
  <si>
    <t>データセキュリティ</t>
    <phoneticPr fontId="2"/>
  </si>
  <si>
    <t>アクセス及び手頃な価格</t>
    <rPh sb="0" eb="1">
      <t>オヨビ</t>
    </rPh>
    <phoneticPr fontId="2"/>
  </si>
  <si>
    <t>製品品質・製品安全</t>
    <rPh sb="0" eb="2">
      <t>セイヒン</t>
    </rPh>
    <phoneticPr fontId="2"/>
  </si>
  <si>
    <t>消費者の福利</t>
    <phoneticPr fontId="2"/>
  </si>
  <si>
    <t>販売慣行・製品表示</t>
    <rPh sb="0" eb="4">
      <t>・</t>
    </rPh>
    <phoneticPr fontId="2"/>
  </si>
  <si>
    <t>人的資本</t>
    <phoneticPr fontId="2"/>
  </si>
  <si>
    <t>労働慣行</t>
    <phoneticPr fontId="2"/>
  </si>
  <si>
    <t>従業員の安全衛生</t>
    <rPh sb="0" eb="3">
      <t>ノ</t>
    </rPh>
    <phoneticPr fontId="2"/>
  </si>
  <si>
    <t>従業員参画、ダイバーシティと包摂性</t>
    <rPh sb="0" eb="1">
      <t>ジュウギョウイン</t>
    </rPh>
    <phoneticPr fontId="2"/>
  </si>
  <si>
    <t>ビジネスモデル及びイノベーション</t>
    <rPh sb="0" eb="1">
      <t>オヨビ</t>
    </rPh>
    <phoneticPr fontId="2"/>
  </si>
  <si>
    <t>製品及びサービスのライフサイクルへの影響</t>
    <rPh sb="0" eb="1">
      <t>セイヒン</t>
    </rPh>
    <phoneticPr fontId="2"/>
  </si>
  <si>
    <t>ビジネスモデルのレジリエンス（強靭性）</t>
    <phoneticPr fontId="2"/>
  </si>
  <si>
    <t>サプライチェーンマネジメント</t>
    <phoneticPr fontId="2"/>
  </si>
  <si>
    <t>材料調達及び資源効率性</t>
    <rPh sb="0" eb="1">
      <t>オヨビ</t>
    </rPh>
    <phoneticPr fontId="2"/>
  </si>
  <si>
    <t>気候変動の物理的影響</t>
    <phoneticPr fontId="2"/>
  </si>
  <si>
    <t>リーダーシップ及びガバナンス</t>
    <rPh sb="0" eb="1">
      <t>オヨビ</t>
    </rPh>
    <phoneticPr fontId="2"/>
  </si>
  <si>
    <t>事業倫理</t>
    <phoneticPr fontId="2"/>
  </si>
  <si>
    <t>競争的行為</t>
    <phoneticPr fontId="2"/>
  </si>
  <si>
    <t>規制の把握と政治的影響</t>
    <phoneticPr fontId="2"/>
  </si>
  <si>
    <t>重大インシデントリスク管理</t>
    <phoneticPr fontId="2"/>
  </si>
  <si>
    <t>システミックリスク管理</t>
    <phoneticPr fontId="2"/>
  </si>
  <si>
    <t>基礎</t>
    <rPh sb="0" eb="2">
      <t>キソ</t>
    </rPh>
    <phoneticPr fontId="2"/>
  </si>
  <si>
    <t>一般開示事項</t>
    <phoneticPr fontId="2"/>
  </si>
  <si>
    <t>マネジメント手法</t>
    <phoneticPr fontId="2"/>
  </si>
  <si>
    <t>経済パフォーマンス</t>
    <phoneticPr fontId="2"/>
  </si>
  <si>
    <t>地域経済での存在感</t>
    <phoneticPr fontId="2"/>
  </si>
  <si>
    <t>間接的な経済インパクト</t>
    <phoneticPr fontId="2"/>
  </si>
  <si>
    <t>調達慣行</t>
    <phoneticPr fontId="2"/>
  </si>
  <si>
    <t>腐敗防止</t>
    <phoneticPr fontId="2"/>
  </si>
  <si>
    <t>反競争的行為</t>
    <phoneticPr fontId="2"/>
  </si>
  <si>
    <t>税金</t>
    <rPh sb="0" eb="2">
      <t>ゼイキン</t>
    </rPh>
    <phoneticPr fontId="2"/>
  </si>
  <si>
    <t>原材料</t>
    <phoneticPr fontId="2"/>
  </si>
  <si>
    <t>エネルギー</t>
    <phoneticPr fontId="2"/>
  </si>
  <si>
    <t>水</t>
    <rPh sb="0" eb="1">
      <t>ミズ</t>
    </rPh>
    <phoneticPr fontId="2"/>
  </si>
  <si>
    <t>生物多様性</t>
    <phoneticPr fontId="2"/>
  </si>
  <si>
    <t>大気への排出</t>
    <phoneticPr fontId="2"/>
  </si>
  <si>
    <t>廃棄物</t>
    <phoneticPr fontId="2"/>
  </si>
  <si>
    <t>排水および廃棄物</t>
    <rPh sb="0" eb="2">
      <t>ハイスイ</t>
    </rPh>
    <phoneticPr fontId="2"/>
  </si>
  <si>
    <t>環境コンプライアンス</t>
    <phoneticPr fontId="2"/>
  </si>
  <si>
    <t>サプライヤーの環境面のアセスメント</t>
    <rPh sb="0" eb="3">
      <t>カンキョウメン</t>
    </rPh>
    <phoneticPr fontId="2"/>
  </si>
  <si>
    <t>雇用</t>
    <rPh sb="0" eb="2">
      <t>コヨウ</t>
    </rPh>
    <phoneticPr fontId="2"/>
  </si>
  <si>
    <t>労使関係</t>
    <phoneticPr fontId="2"/>
  </si>
  <si>
    <t>労働安全衛生</t>
    <rPh sb="0" eb="1">
      <t>ロウドウアンゼ</t>
    </rPh>
    <phoneticPr fontId="2"/>
  </si>
  <si>
    <t>研修と教育</t>
    <phoneticPr fontId="2"/>
  </si>
  <si>
    <t>ダイバーシティと機会均等</t>
    <rPh sb="0" eb="4">
      <t>キカイキントウ</t>
    </rPh>
    <phoneticPr fontId="2"/>
  </si>
  <si>
    <t>非差別</t>
    <phoneticPr fontId="2"/>
  </si>
  <si>
    <t>結社の自由と団体交渉</t>
    <rPh sb="0" eb="2">
      <t>ジユウトダンタイコウショウ</t>
    </rPh>
    <phoneticPr fontId="2"/>
  </si>
  <si>
    <t>児童労働</t>
    <phoneticPr fontId="2"/>
  </si>
  <si>
    <t>強制労働</t>
    <phoneticPr fontId="2"/>
  </si>
  <si>
    <t>保安慣行</t>
    <phoneticPr fontId="2"/>
  </si>
  <si>
    <t>先住民族の権利</t>
    <phoneticPr fontId="2"/>
  </si>
  <si>
    <t>人権アセスメント</t>
    <phoneticPr fontId="2"/>
  </si>
  <si>
    <t>地域コミュニティ</t>
    <rPh sb="0" eb="1">
      <t>チイキコミ</t>
    </rPh>
    <phoneticPr fontId="2"/>
  </si>
  <si>
    <t>サプライヤーの社会面のアセスメント</t>
    <rPh sb="0" eb="3">
      <t>サプライヤーノ</t>
    </rPh>
    <phoneticPr fontId="2"/>
  </si>
  <si>
    <t>公共政策</t>
    <phoneticPr fontId="2"/>
  </si>
  <si>
    <t>顧客の安全衛生</t>
    <phoneticPr fontId="2"/>
  </si>
  <si>
    <t>顧客プライバシー</t>
    <rPh sb="0" eb="1">
      <t>コキャクプライバシー</t>
    </rPh>
    <phoneticPr fontId="2"/>
  </si>
  <si>
    <t>社会経済面のコンプライアンス</t>
    <phoneticPr fontId="2"/>
  </si>
  <si>
    <t>共通</t>
    <rPh sb="0" eb="2">
      <t>キョウツウ</t>
    </rPh>
    <phoneticPr fontId="2"/>
  </si>
  <si>
    <t>経済</t>
    <rPh sb="0" eb="2">
      <t>ケイザイ</t>
    </rPh>
    <phoneticPr fontId="2"/>
  </si>
  <si>
    <t>社会</t>
    <rPh sb="0" eb="2">
      <t>シャカイ</t>
    </rPh>
    <phoneticPr fontId="2"/>
  </si>
  <si>
    <t>CDP気候変動</t>
    <rPh sb="0" eb="3">
      <t>キコウヘンドウ</t>
    </rPh>
    <phoneticPr fontId="2"/>
  </si>
  <si>
    <t>CDSB ver2.1</t>
    <phoneticPr fontId="2"/>
  </si>
  <si>
    <t>ガバナンス</t>
    <phoneticPr fontId="2"/>
  </si>
  <si>
    <t>取締役会による監視体制</t>
    <rPh sb="0" eb="1">
      <t>カイ</t>
    </rPh>
    <phoneticPr fontId="2"/>
  </si>
  <si>
    <t>戦略</t>
    <rPh sb="0" eb="2">
      <t>センリャク</t>
    </rPh>
    <phoneticPr fontId="2"/>
  </si>
  <si>
    <t>リスク及び機会</t>
    <rPh sb="0" eb="2">
      <t>キカイ</t>
    </rPh>
    <phoneticPr fontId="2"/>
  </si>
  <si>
    <t>経営者の役割</t>
    <phoneticPr fontId="2"/>
  </si>
  <si>
    <t>ビジネス・戦略・財務計画に及ぼす影響</t>
    <rPh sb="0" eb="2">
      <t>センリャク</t>
    </rPh>
    <phoneticPr fontId="2"/>
  </si>
  <si>
    <t>組織の戦略のレジリエンス</t>
    <phoneticPr fontId="2"/>
  </si>
  <si>
    <t>リスク管理</t>
    <phoneticPr fontId="2"/>
  </si>
  <si>
    <t>リスク識別・評価プロセス</t>
    <rPh sb="0" eb="1">
      <t>リスクシキベツ</t>
    </rPh>
    <phoneticPr fontId="2"/>
  </si>
  <si>
    <t>リスク管理プロセス</t>
    <rPh sb="0" eb="1">
      <t>リスクカンリプロセス</t>
    </rPh>
    <phoneticPr fontId="2"/>
  </si>
  <si>
    <t>総合的リスク管理への統合</t>
    <phoneticPr fontId="2"/>
  </si>
  <si>
    <t>指標と目標</t>
    <phoneticPr fontId="2"/>
  </si>
  <si>
    <t>評価指標の開示</t>
    <phoneticPr fontId="2"/>
  </si>
  <si>
    <t>GHG排出量とリスクの開示</t>
    <rPh sb="0" eb="1">
      <t>ハイシヌリョウ</t>
    </rPh>
    <phoneticPr fontId="2"/>
  </si>
  <si>
    <t>管理目標と実績</t>
    <rPh sb="0" eb="4">
      <t>ト</t>
    </rPh>
    <phoneticPr fontId="2"/>
  </si>
  <si>
    <t>組織統治</t>
    <phoneticPr fontId="2"/>
  </si>
  <si>
    <t>人権</t>
    <rPh sb="0" eb="2">
      <t>ジンケン</t>
    </rPh>
    <phoneticPr fontId="2"/>
  </si>
  <si>
    <t>デューデリジェンス</t>
    <phoneticPr fontId="2"/>
  </si>
  <si>
    <t>人権に関する危機的状況</t>
    <phoneticPr fontId="2"/>
  </si>
  <si>
    <t>加担の回避</t>
    <phoneticPr fontId="2"/>
  </si>
  <si>
    <t>苦情解決</t>
    <phoneticPr fontId="2"/>
  </si>
  <si>
    <t>差別及び社会的弱者</t>
    <rPh sb="0" eb="4">
      <t>シャカイテキジャクシャ</t>
    </rPh>
    <phoneticPr fontId="2"/>
  </si>
  <si>
    <t>市民的及び政治的権利</t>
    <rPh sb="0" eb="1">
      <t>オヨビ</t>
    </rPh>
    <phoneticPr fontId="2"/>
  </si>
  <si>
    <t>経済的、社会的及び文化的権利</t>
    <rPh sb="0" eb="3">
      <t>、</t>
    </rPh>
    <phoneticPr fontId="2"/>
  </si>
  <si>
    <t>労働における基本的原則及び権利</t>
    <rPh sb="0" eb="5">
      <t>キホンテキゲンソク</t>
    </rPh>
    <phoneticPr fontId="2"/>
  </si>
  <si>
    <t>雇用及び雇用関係</t>
    <rPh sb="0" eb="4">
      <t>コヨウカンケイ</t>
    </rPh>
    <phoneticPr fontId="2"/>
  </si>
  <si>
    <t>労働条件及び社会的保護</t>
    <rPh sb="0" eb="1">
      <t>ロウドウジョウケン</t>
    </rPh>
    <phoneticPr fontId="2"/>
  </si>
  <si>
    <t>社会対話</t>
    <phoneticPr fontId="2"/>
  </si>
  <si>
    <t>労働における安全衛生</t>
    <rPh sb="0" eb="1">
      <t>ロウドウニオケルアンゼンエイセイ</t>
    </rPh>
    <phoneticPr fontId="2"/>
  </si>
  <si>
    <t>職場における人材育成及び訓練</t>
    <rPh sb="0" eb="4">
      <t>ジンザイイクセイ</t>
    </rPh>
    <phoneticPr fontId="2"/>
  </si>
  <si>
    <t>汚染の予防</t>
    <phoneticPr fontId="2"/>
  </si>
  <si>
    <t>持続可能な資源の利用</t>
    <phoneticPr fontId="2"/>
  </si>
  <si>
    <t>気候変動の緩和及び気候変動への適応</t>
    <rPh sb="0" eb="1">
      <t>オヨビ</t>
    </rPh>
    <phoneticPr fontId="2"/>
  </si>
  <si>
    <t>環境保護、生物多様性、及び自然生息地の回復</t>
    <rPh sb="0" eb="4">
      <t>、</t>
    </rPh>
    <phoneticPr fontId="2"/>
  </si>
  <si>
    <t>公正な事業慣行</t>
    <rPh sb="0" eb="3">
      <t>ジギョウカンコウ</t>
    </rPh>
    <phoneticPr fontId="2"/>
  </si>
  <si>
    <t>汚職防止</t>
    <rPh sb="0" eb="1">
      <t>オショクボウシ</t>
    </rPh>
    <phoneticPr fontId="2"/>
  </si>
  <si>
    <t>責任ある政治的関与</t>
    <rPh sb="0" eb="2">
      <t>カンヨ</t>
    </rPh>
    <phoneticPr fontId="2"/>
  </si>
  <si>
    <t>公正な競争</t>
    <phoneticPr fontId="2"/>
  </si>
  <si>
    <t>バリューチェーンにおける社会的責任の推進</t>
    <rPh sb="0" eb="2">
      <t>スイシン</t>
    </rPh>
    <phoneticPr fontId="2"/>
  </si>
  <si>
    <t>財産権の尊重</t>
    <phoneticPr fontId="2"/>
  </si>
  <si>
    <t>公正なマーケティング、事実に即した偏りのない情報、及び公正な契約慣行</t>
    <rPh sb="0" eb="1">
      <t>コウセイナマーケティング</t>
    </rPh>
    <phoneticPr fontId="2"/>
  </si>
  <si>
    <t>消費者の安全衛生の保護</t>
    <phoneticPr fontId="2"/>
  </si>
  <si>
    <t>消費者課題</t>
    <phoneticPr fontId="2"/>
  </si>
  <si>
    <t>持続可能な消費</t>
    <rPh sb="0" eb="1">
      <t>ジゾクカノウナショウヒ</t>
    </rPh>
    <phoneticPr fontId="2"/>
  </si>
  <si>
    <t>消費者に対するサービス、支援、並びに苦情及び紛争の解決</t>
    <rPh sb="0" eb="1">
      <t>ショウヒシャニタイスル</t>
    </rPh>
    <phoneticPr fontId="2"/>
  </si>
  <si>
    <t>消費者データ保護及びプライバシー</t>
    <rPh sb="0" eb="1">
      <t>ショウヒシャデータホゴオヨビ</t>
    </rPh>
    <phoneticPr fontId="2"/>
  </si>
  <si>
    <t>必要不可欠なサービスへのアクセス</t>
    <phoneticPr fontId="2"/>
  </si>
  <si>
    <t>教育及び意識向上</t>
    <rPh sb="0" eb="2">
      <t>キョウイク</t>
    </rPh>
    <phoneticPr fontId="2"/>
  </si>
  <si>
    <t>コミュニティへの参画及びコミュニティの発展</t>
    <rPh sb="0" eb="2">
      <t>サンカク</t>
    </rPh>
    <phoneticPr fontId="2"/>
  </si>
  <si>
    <t>コミュニティへの参画</t>
    <rPh sb="0" eb="2">
      <t>サンカク</t>
    </rPh>
    <phoneticPr fontId="2"/>
  </si>
  <si>
    <t>教育及び文化</t>
    <rPh sb="0" eb="1">
      <t>キョウイク</t>
    </rPh>
    <phoneticPr fontId="2"/>
  </si>
  <si>
    <t>雇用創出及び技能開発</t>
    <rPh sb="0" eb="1">
      <t>コヨウソウシュツ</t>
    </rPh>
    <phoneticPr fontId="2"/>
  </si>
  <si>
    <t>技術の開発及び技術へのアクセス</t>
    <rPh sb="0" eb="1">
      <t>オヨビ</t>
    </rPh>
    <phoneticPr fontId="2"/>
  </si>
  <si>
    <t>富及び所得の創出</t>
    <rPh sb="0" eb="1">
      <t>トミ</t>
    </rPh>
    <phoneticPr fontId="2"/>
  </si>
  <si>
    <t>健康</t>
    <rPh sb="0" eb="2">
      <t>ケンコウ</t>
    </rPh>
    <phoneticPr fontId="2"/>
  </si>
  <si>
    <t>社会的投資</t>
    <rPh sb="0" eb="1">
      <t>シャカイテキトウシ</t>
    </rPh>
    <phoneticPr fontId="2"/>
  </si>
  <si>
    <t>環境報告ガイドライン2018</t>
    <phoneticPr fontId="2"/>
  </si>
  <si>
    <t>経営責任者のコミットメント</t>
    <phoneticPr fontId="2"/>
  </si>
  <si>
    <t>ステークホルダーエンゲージメントの状況</t>
    <rPh sb="0" eb="2">
      <t>ジョウキョウ</t>
    </rPh>
    <phoneticPr fontId="2"/>
  </si>
  <si>
    <t>リスクマネジメント</t>
    <phoneticPr fontId="2"/>
  </si>
  <si>
    <t>ビジネスモデル</t>
    <phoneticPr fontId="2"/>
  </si>
  <si>
    <t>バリューチェーンマネジメント</t>
    <phoneticPr fontId="2"/>
  </si>
  <si>
    <t>長期ビジョン</t>
    <phoneticPr fontId="2"/>
  </si>
  <si>
    <t>重要な環境課題の特定方法</t>
    <phoneticPr fontId="2"/>
  </si>
  <si>
    <t>事業者の重要な環境課題</t>
    <rPh sb="0" eb="2">
      <t>カダイ</t>
    </rPh>
    <phoneticPr fontId="2"/>
  </si>
  <si>
    <t>主な環境課題とその実績評価指標</t>
    <rPh sb="0" eb="1">
      <t>ト</t>
    </rPh>
    <phoneticPr fontId="2"/>
  </si>
  <si>
    <t>気候変動</t>
    <phoneticPr fontId="2"/>
  </si>
  <si>
    <t>水資源</t>
    <phoneticPr fontId="2"/>
  </si>
  <si>
    <t>資源循環</t>
    <phoneticPr fontId="2"/>
  </si>
  <si>
    <t>化学物質</t>
    <phoneticPr fontId="2"/>
  </si>
  <si>
    <t>汚染予防</t>
    <phoneticPr fontId="2"/>
  </si>
  <si>
    <t>労働</t>
    <rPh sb="0" eb="2">
      <t>ロウドウ</t>
    </rPh>
    <phoneticPr fontId="2"/>
  </si>
  <si>
    <t>雇用の自由選択</t>
    <phoneticPr fontId="2"/>
  </si>
  <si>
    <t>若年労働者</t>
    <phoneticPr fontId="2"/>
  </si>
  <si>
    <t>労働時間</t>
    <phoneticPr fontId="2"/>
  </si>
  <si>
    <t>賃金および福利厚生</t>
    <rPh sb="0" eb="4">
      <t>フクリコウセイ</t>
    </rPh>
    <phoneticPr fontId="2"/>
  </si>
  <si>
    <t>人道的待遇</t>
    <phoneticPr fontId="2"/>
  </si>
  <si>
    <t>差別の排除</t>
    <phoneticPr fontId="2"/>
  </si>
  <si>
    <t>結社の自由</t>
    <phoneticPr fontId="2"/>
  </si>
  <si>
    <t>安全衛生</t>
    <phoneticPr fontId="2"/>
  </si>
  <si>
    <t>職務上の安全</t>
    <phoneticPr fontId="2"/>
  </si>
  <si>
    <t>緊急時への備え</t>
    <phoneticPr fontId="2"/>
  </si>
  <si>
    <t>労働災害および疾病</t>
    <rPh sb="0" eb="1">
      <t>ロウドウサイガイ</t>
    </rPh>
    <phoneticPr fontId="2"/>
  </si>
  <si>
    <t>産業衛生</t>
    <phoneticPr fontId="2"/>
  </si>
  <si>
    <t>身体に負荷のかかる作業</t>
    <rPh sb="0" eb="2">
      <t>ノ</t>
    </rPh>
    <phoneticPr fontId="2"/>
  </si>
  <si>
    <t>機械の安全対策</t>
    <phoneticPr fontId="2"/>
  </si>
  <si>
    <t>衛生設備、食事、および住居</t>
    <rPh sb="0" eb="4">
      <t>、</t>
    </rPh>
    <phoneticPr fontId="2"/>
  </si>
  <si>
    <t>安全衛生のコミュニケーション</t>
    <phoneticPr fontId="2"/>
  </si>
  <si>
    <t>環境許可と報告</t>
    <rPh sb="0" eb="4">
      <t>ト</t>
    </rPh>
    <phoneticPr fontId="2"/>
  </si>
  <si>
    <t>汚染防止と資源削減</t>
    <phoneticPr fontId="2"/>
  </si>
  <si>
    <t>有害物質</t>
    <phoneticPr fontId="2"/>
  </si>
  <si>
    <t>固形廃棄物</t>
    <phoneticPr fontId="2"/>
  </si>
  <si>
    <t>材料の制限</t>
    <phoneticPr fontId="2"/>
  </si>
  <si>
    <t>水の管理</t>
    <phoneticPr fontId="2"/>
  </si>
  <si>
    <t>エネルギー消費および温室効果ガスの排出</t>
    <rPh sb="0" eb="4">
      <t>オンシツコウカガス</t>
    </rPh>
    <phoneticPr fontId="2"/>
  </si>
  <si>
    <t>倫理</t>
    <rPh sb="0" eb="2">
      <t>リンリ</t>
    </rPh>
    <phoneticPr fontId="2"/>
  </si>
  <si>
    <t>ビジネスインテグリティ</t>
    <phoneticPr fontId="2"/>
  </si>
  <si>
    <t>不適切な利益の排除</t>
    <phoneticPr fontId="2"/>
  </si>
  <si>
    <t>情報の開示</t>
    <phoneticPr fontId="2"/>
  </si>
  <si>
    <t>知的財産</t>
    <phoneticPr fontId="2"/>
  </si>
  <si>
    <t>公正なビジネス、広告、および競争</t>
    <rPh sb="0" eb="2">
      <t>、</t>
    </rPh>
    <phoneticPr fontId="2"/>
  </si>
  <si>
    <t>身元の保護と報復の排除</t>
    <rPh sb="0" eb="1">
      <t>ミモトノホゴ</t>
    </rPh>
    <phoneticPr fontId="2"/>
  </si>
  <si>
    <t>責任ある鉱物調達</t>
    <phoneticPr fontId="2"/>
  </si>
  <si>
    <t>プライバシー</t>
    <phoneticPr fontId="2"/>
  </si>
  <si>
    <t>マネジメントシステム</t>
    <phoneticPr fontId="2"/>
  </si>
  <si>
    <t>企業のコミットメント</t>
    <phoneticPr fontId="2"/>
  </si>
  <si>
    <t>経営者の説明責任と責任</t>
    <rPh sb="0" eb="2">
      <t>セキニン</t>
    </rPh>
    <phoneticPr fontId="2"/>
  </si>
  <si>
    <t>法的要件および顧客要求事項</t>
    <rPh sb="0" eb="6">
      <t>コキャクヨウキュウジコウ</t>
    </rPh>
    <phoneticPr fontId="2"/>
  </si>
  <si>
    <t>リスク評価とリスク管理</t>
    <phoneticPr fontId="2"/>
  </si>
  <si>
    <t>改善目標</t>
    <phoneticPr fontId="2"/>
  </si>
  <si>
    <t>トレーニング</t>
    <phoneticPr fontId="2"/>
  </si>
  <si>
    <t>コミュニケーション</t>
    <phoneticPr fontId="2"/>
  </si>
  <si>
    <t>労働者のフィードバック、参加、苦情</t>
    <rPh sb="0" eb="1">
      <t>ロウドウシャノフィードバック</t>
    </rPh>
    <phoneticPr fontId="2"/>
  </si>
  <si>
    <t>監査と評価</t>
    <phoneticPr fontId="2"/>
  </si>
  <si>
    <t>是正措置プロセス</t>
    <phoneticPr fontId="2"/>
  </si>
  <si>
    <t>文書化と記録</t>
    <rPh sb="0" eb="3">
      <t>ト</t>
    </rPh>
    <phoneticPr fontId="2"/>
  </si>
  <si>
    <t>サプライヤーの責任</t>
    <phoneticPr fontId="2"/>
  </si>
  <si>
    <t>透明性</t>
    <phoneticPr fontId="2"/>
  </si>
  <si>
    <t>マネジメントアプローチ</t>
    <phoneticPr fontId="2"/>
  </si>
  <si>
    <t>#</t>
    <phoneticPr fontId="2"/>
  </si>
  <si>
    <t>大分類</t>
    <phoneticPr fontId="2"/>
  </si>
  <si>
    <t>社会</t>
    <rPh sb="0" eb="1">
      <t>シャカイ</t>
    </rPh>
    <phoneticPr fontId="2"/>
  </si>
  <si>
    <t>環境</t>
    <rPh sb="0" eb="1">
      <t>カンキョウ</t>
    </rPh>
    <phoneticPr fontId="2"/>
  </si>
  <si>
    <t>リスクと機会</t>
  </si>
  <si>
    <t>土地管理</t>
    <phoneticPr fontId="2"/>
  </si>
  <si>
    <t>リスク評価</t>
    <phoneticPr fontId="2"/>
  </si>
  <si>
    <t>インフラ</t>
    <phoneticPr fontId="2"/>
  </si>
  <si>
    <t>マーケティングとラベンリング</t>
    <phoneticPr fontId="2"/>
  </si>
  <si>
    <t>公正な事業慣行</t>
    <phoneticPr fontId="2"/>
  </si>
  <si>
    <t>エンゲージメント</t>
    <phoneticPr fontId="2"/>
  </si>
  <si>
    <t>MoRRI</t>
    <phoneticPr fontId="2"/>
  </si>
  <si>
    <t>ジェンダー平等</t>
    <phoneticPr fontId="2"/>
  </si>
  <si>
    <t>科学リテラシーと科学教育</t>
    <rPh sb="0" eb="2">
      <t>カガク</t>
    </rPh>
    <phoneticPr fontId="2"/>
  </si>
  <si>
    <t>市民関与</t>
    <phoneticPr fontId="2"/>
  </si>
  <si>
    <t>オープンアクセス</t>
    <phoneticPr fontId="2"/>
  </si>
  <si>
    <t>教育質保証</t>
    <phoneticPr fontId="2"/>
  </si>
  <si>
    <t>国際化</t>
    <phoneticPr fontId="2"/>
  </si>
  <si>
    <t>エンロールメント・マネジメント</t>
    <phoneticPr fontId="2"/>
  </si>
  <si>
    <t>研究組織の運営</t>
    <phoneticPr fontId="2"/>
  </si>
  <si>
    <t>研究成果</t>
    <rPh sb="0" eb="1">
      <t>ケンキュウセイカ</t>
    </rPh>
    <phoneticPr fontId="2"/>
  </si>
  <si>
    <t>学術推進・産学連携</t>
    <rPh sb="0" eb="4">
      <t>・</t>
    </rPh>
    <phoneticPr fontId="2"/>
  </si>
  <si>
    <t>財務</t>
    <rPh sb="0" eb="2">
      <t>ザイム</t>
    </rPh>
    <phoneticPr fontId="2"/>
  </si>
  <si>
    <t>経営</t>
    <rPh sb="0" eb="2">
      <t>ケイエイ</t>
    </rPh>
    <phoneticPr fontId="2"/>
  </si>
  <si>
    <t>校友</t>
    <rPh sb="0" eb="2">
      <t>コウユウ</t>
    </rPh>
    <phoneticPr fontId="2"/>
  </si>
  <si>
    <t>USR中核課題</t>
    <rPh sb="0" eb="3">
      <t>チュウカクカダイ</t>
    </rPh>
    <phoneticPr fontId="2"/>
  </si>
  <si>
    <t>研究教育</t>
    <phoneticPr fontId="2"/>
  </si>
  <si>
    <t>地域社会との繋がり</t>
    <rPh sb="0" eb="4">
      <t>ノ</t>
    </rPh>
    <phoneticPr fontId="2"/>
  </si>
  <si>
    <t>環境問題への取り組み</t>
    <phoneticPr fontId="2"/>
  </si>
  <si>
    <t>学生生活の改善（消費者課題）</t>
    <rPh sb="0" eb="4">
      <t>（</t>
    </rPh>
    <phoneticPr fontId="2"/>
  </si>
  <si>
    <t>大気への排出</t>
    <rPh sb="0" eb="2">
      <t>、</t>
    </rPh>
    <phoneticPr fontId="2"/>
  </si>
  <si>
    <t>SASB</t>
    <phoneticPr fontId="2"/>
  </si>
  <si>
    <t>GRI</t>
    <phoneticPr fontId="2"/>
  </si>
  <si>
    <t>コード</t>
    <phoneticPr fontId="2"/>
  </si>
  <si>
    <t>出典</t>
    <rPh sb="0" eb="2">
      <t>シュッテン</t>
    </rPh>
    <phoneticPr fontId="2"/>
  </si>
  <si>
    <t>オリジナル小分類</t>
    <phoneticPr fontId="2"/>
  </si>
  <si>
    <t>C0</t>
    <phoneticPr fontId="2"/>
  </si>
  <si>
    <t>C1</t>
    <phoneticPr fontId="2"/>
  </si>
  <si>
    <t>C2</t>
    <phoneticPr fontId="2"/>
  </si>
  <si>
    <t>C3</t>
    <phoneticPr fontId="2"/>
  </si>
  <si>
    <t>C4</t>
    <phoneticPr fontId="2"/>
  </si>
  <si>
    <t>C5</t>
    <phoneticPr fontId="2"/>
  </si>
  <si>
    <t>C6</t>
    <phoneticPr fontId="2"/>
  </si>
  <si>
    <t>C7</t>
    <phoneticPr fontId="2"/>
  </si>
  <si>
    <t>C8</t>
    <phoneticPr fontId="2"/>
  </si>
  <si>
    <t>C9</t>
    <phoneticPr fontId="2"/>
  </si>
  <si>
    <t>C10</t>
    <phoneticPr fontId="2"/>
  </si>
  <si>
    <t>C11</t>
    <phoneticPr fontId="2"/>
  </si>
  <si>
    <t>C12</t>
    <phoneticPr fontId="2"/>
  </si>
  <si>
    <t>C15</t>
    <phoneticPr fontId="2"/>
  </si>
  <si>
    <t>基本情報</t>
    <phoneticPr fontId="2"/>
  </si>
  <si>
    <t>リスクと機会</t>
    <phoneticPr fontId="2"/>
  </si>
  <si>
    <t>事業戦略</t>
    <phoneticPr fontId="2"/>
  </si>
  <si>
    <t>目標と実績</t>
    <phoneticPr fontId="2"/>
  </si>
  <si>
    <t>排出量算定方法</t>
    <phoneticPr fontId="2"/>
  </si>
  <si>
    <t>GHG排出量</t>
    <phoneticPr fontId="2"/>
  </si>
  <si>
    <t>排出量詳細</t>
    <phoneticPr fontId="2"/>
  </si>
  <si>
    <t>追加指標</t>
    <phoneticPr fontId="2"/>
  </si>
  <si>
    <t>第三者検証</t>
    <phoneticPr fontId="2"/>
  </si>
  <si>
    <t>カーボンプライシング</t>
    <phoneticPr fontId="2"/>
  </si>
  <si>
    <t>エンゲージメント（協働）</t>
    <phoneticPr fontId="2"/>
  </si>
  <si>
    <t>サインオフ</t>
    <phoneticPr fontId="2"/>
  </si>
  <si>
    <t>CDPフォレスト</t>
    <phoneticPr fontId="2"/>
  </si>
  <si>
    <t>F0</t>
    <phoneticPr fontId="2"/>
  </si>
  <si>
    <t>F1.1</t>
    <phoneticPr fontId="2"/>
  </si>
  <si>
    <t>F1.2</t>
    <phoneticPr fontId="2"/>
  </si>
  <si>
    <t>F1.3</t>
    <phoneticPr fontId="2"/>
  </si>
  <si>
    <t>F1.4</t>
    <phoneticPr fontId="2"/>
  </si>
  <si>
    <t>F1.5</t>
    <phoneticPr fontId="2"/>
  </si>
  <si>
    <t>F1.6</t>
    <phoneticPr fontId="2"/>
  </si>
  <si>
    <t>F2.1</t>
    <phoneticPr fontId="2"/>
  </si>
  <si>
    <t>F3</t>
    <phoneticPr fontId="2"/>
  </si>
  <si>
    <t>F4</t>
    <phoneticPr fontId="2"/>
  </si>
  <si>
    <t>F5</t>
    <phoneticPr fontId="2"/>
  </si>
  <si>
    <t>F6.1</t>
    <phoneticPr fontId="2"/>
  </si>
  <si>
    <t>F6.2</t>
    <phoneticPr fontId="2"/>
  </si>
  <si>
    <t>F6.3</t>
    <phoneticPr fontId="2"/>
  </si>
  <si>
    <t>F6.4</t>
    <phoneticPr fontId="2"/>
  </si>
  <si>
    <t>F6.5</t>
    <phoneticPr fontId="2"/>
  </si>
  <si>
    <t>F6.6</t>
    <phoneticPr fontId="2"/>
  </si>
  <si>
    <t>F6.7-F6.10</t>
    <phoneticPr fontId="2"/>
  </si>
  <si>
    <t>F6.11</t>
    <phoneticPr fontId="2"/>
  </si>
  <si>
    <t>F7</t>
    <phoneticPr fontId="2"/>
  </si>
  <si>
    <t>F8</t>
    <phoneticPr fontId="2"/>
  </si>
  <si>
    <t>F17</t>
    <phoneticPr fontId="2"/>
  </si>
  <si>
    <t>はじめに</t>
    <phoneticPr fontId="2"/>
  </si>
  <si>
    <t>コモディティの利用法と供給源</t>
    <phoneticPr fontId="2"/>
  </si>
  <si>
    <t>収益</t>
    <phoneticPr fontId="2"/>
  </si>
  <si>
    <t>生産中ではない土地所有</t>
    <phoneticPr fontId="2"/>
  </si>
  <si>
    <t>データ収集（生産と消費の量データ）</t>
    <phoneticPr fontId="2"/>
  </si>
  <si>
    <t>悪影響</t>
    <phoneticPr fontId="2"/>
  </si>
  <si>
    <t>目標</t>
    <phoneticPr fontId="2"/>
  </si>
  <si>
    <t>トレーサビリティ</t>
    <phoneticPr fontId="2"/>
  </si>
  <si>
    <t>認証</t>
    <phoneticPr fontId="2"/>
  </si>
  <si>
    <t>制御システム</t>
    <phoneticPr fontId="2"/>
  </si>
  <si>
    <t>ブラジル森林法</t>
    <phoneticPr fontId="2"/>
  </si>
  <si>
    <t>法令遵守</t>
    <phoneticPr fontId="2"/>
  </si>
  <si>
    <t>生態系復元プロジェクト</t>
    <phoneticPr fontId="2"/>
  </si>
  <si>
    <t>検証</t>
    <phoneticPr fontId="2"/>
  </si>
  <si>
    <t>障壁と課題</t>
    <phoneticPr fontId="2"/>
  </si>
  <si>
    <t>最終承認</t>
    <phoneticPr fontId="2"/>
  </si>
  <si>
    <t>CDP水セキュリティ</t>
    <rPh sb="0" eb="1">
      <t>ミズセキ</t>
    </rPh>
    <phoneticPr fontId="2"/>
  </si>
  <si>
    <t>W0</t>
    <phoneticPr fontId="2"/>
  </si>
  <si>
    <t>W1.1</t>
    <phoneticPr fontId="2"/>
  </si>
  <si>
    <t>W1.2</t>
    <phoneticPr fontId="2"/>
  </si>
  <si>
    <t>W1.4</t>
    <phoneticPr fontId="2"/>
  </si>
  <si>
    <t>W2</t>
    <phoneticPr fontId="2"/>
  </si>
  <si>
    <t>W3.3</t>
    <phoneticPr fontId="2"/>
  </si>
  <si>
    <t>W4</t>
    <phoneticPr fontId="2"/>
  </si>
  <si>
    <t>W5</t>
    <phoneticPr fontId="2"/>
  </si>
  <si>
    <t>W6</t>
    <phoneticPr fontId="2"/>
  </si>
  <si>
    <t>W7</t>
    <phoneticPr fontId="2"/>
  </si>
  <si>
    <t>W8</t>
    <phoneticPr fontId="2"/>
  </si>
  <si>
    <t>W9</t>
    <phoneticPr fontId="2"/>
  </si>
  <si>
    <t>イントロダクション</t>
    <phoneticPr fontId="2"/>
  </si>
  <si>
    <t>水への依存度</t>
    <phoneticPr fontId="2"/>
  </si>
  <si>
    <t>測定・モニタリング</t>
    <phoneticPr fontId="2"/>
  </si>
  <si>
    <t>事業への影響</t>
    <phoneticPr fontId="2"/>
  </si>
  <si>
    <t>施設レベルの会計</t>
    <phoneticPr fontId="2"/>
  </si>
  <si>
    <t>CDSB ver2.1</t>
  </si>
  <si>
    <t>REQ-01</t>
    <phoneticPr fontId="2"/>
  </si>
  <si>
    <t>REQ-02</t>
  </si>
  <si>
    <t>REQ-03</t>
  </si>
  <si>
    <t>REQ-04</t>
  </si>
  <si>
    <t>REQ-05</t>
  </si>
  <si>
    <t>REQ-06</t>
  </si>
  <si>
    <t>REQ-07</t>
  </si>
  <si>
    <t>REQ-08</t>
  </si>
  <si>
    <t>REQ-09</t>
  </si>
  <si>
    <t>REQ-10</t>
  </si>
  <si>
    <t>REQ-11</t>
  </si>
  <si>
    <t>REQ-12</t>
  </si>
  <si>
    <t>マネジメントの環境ポリシー・戦略・ターゲット</t>
    <phoneticPr fontId="2"/>
  </si>
  <si>
    <t>環境インパクトの源</t>
    <phoneticPr fontId="2"/>
  </si>
  <si>
    <t>業績と比較分析</t>
    <phoneticPr fontId="2"/>
  </si>
  <si>
    <t>概要</t>
    <phoneticPr fontId="2"/>
  </si>
  <si>
    <t>報告ポリシー</t>
    <phoneticPr fontId="2"/>
  </si>
  <si>
    <t>報告期間</t>
    <phoneticPr fontId="2"/>
  </si>
  <si>
    <t>再ステートメント</t>
    <phoneticPr fontId="2"/>
  </si>
  <si>
    <t>適合性</t>
    <phoneticPr fontId="2"/>
  </si>
  <si>
    <t>保証</t>
    <phoneticPr fontId="2"/>
  </si>
  <si>
    <t>TCFD</t>
    <phoneticPr fontId="2"/>
  </si>
  <si>
    <t>ISO26000</t>
  </si>
  <si>
    <t>ISO26000</t>
    <phoneticPr fontId="2"/>
  </si>
  <si>
    <t>環境報告ガイドライン2018</t>
  </si>
  <si>
    <t>RBA ver6.0</t>
  </si>
  <si>
    <t>RBA ver6.0</t>
    <phoneticPr fontId="2"/>
  </si>
  <si>
    <t>オリジナル大分類</t>
    <rPh sb="0" eb="3">
      <t>チュウブンルイ</t>
    </rPh>
    <phoneticPr fontId="2"/>
  </si>
  <si>
    <t>ASSC</t>
    <phoneticPr fontId="2"/>
  </si>
  <si>
    <t>運営</t>
    <rPh sb="0" eb="2">
      <t>ウンエイ</t>
    </rPh>
    <phoneticPr fontId="2"/>
  </si>
  <si>
    <t>教育と研究</t>
    <phoneticPr fontId="2"/>
  </si>
  <si>
    <t>地域社会</t>
    <phoneticPr fontId="2"/>
  </si>
  <si>
    <t>Ⅰ-1</t>
    <phoneticPr fontId="2"/>
  </si>
  <si>
    <t>Ⅰ-2</t>
  </si>
  <si>
    <t>Ⅰ-3</t>
  </si>
  <si>
    <t>Ⅰ-4</t>
  </si>
  <si>
    <t>Ⅰ-5</t>
  </si>
  <si>
    <t>Ⅰ-6</t>
  </si>
  <si>
    <t>Ⅰ-7</t>
  </si>
  <si>
    <t>Ⅰ-8</t>
  </si>
  <si>
    <t>Ⅱ-1</t>
    <phoneticPr fontId="2"/>
  </si>
  <si>
    <t>Ⅱ-2</t>
  </si>
  <si>
    <t>Ⅱ-3</t>
  </si>
  <si>
    <t>Ⅲ-1</t>
    <phoneticPr fontId="2"/>
  </si>
  <si>
    <t>Ⅲ-2</t>
  </si>
  <si>
    <t>Ⅲ-3</t>
  </si>
  <si>
    <t>Ⅲ-4</t>
  </si>
  <si>
    <t>Ⅲ-5</t>
  </si>
  <si>
    <t>Ⅲ-6</t>
  </si>
  <si>
    <t>Ⅲ-7</t>
  </si>
  <si>
    <t>Ⅲ-8</t>
  </si>
  <si>
    <t>Ⅲ-9</t>
  </si>
  <si>
    <t>Ⅲ-10</t>
  </si>
  <si>
    <t>Ⅳ-1</t>
    <phoneticPr fontId="2"/>
  </si>
  <si>
    <t>Ⅳ-2</t>
  </si>
  <si>
    <t>Ⅳ-3</t>
  </si>
  <si>
    <t>Ⅳ-4</t>
  </si>
  <si>
    <t>Ⅳ-5</t>
  </si>
  <si>
    <t>方針・全体計画</t>
    <rPh sb="0" eb="7">
      <t>ホウシン</t>
    </rPh>
    <phoneticPr fontId="2"/>
  </si>
  <si>
    <t>サステイナビリティを考える組織</t>
    <phoneticPr fontId="2"/>
  </si>
  <si>
    <t>財源マネジメント</t>
    <rPh sb="0" eb="8">
      <t>ザイゲンマネジメント</t>
    </rPh>
    <phoneticPr fontId="2"/>
  </si>
  <si>
    <t>資産マネジメント</t>
    <rPh sb="0" eb="8">
      <t>シサンマネジメント</t>
    </rPh>
    <phoneticPr fontId="2"/>
  </si>
  <si>
    <t>ファシリティマネジメント</t>
    <phoneticPr fontId="2"/>
  </si>
  <si>
    <t>サステイナビリティを高めるためのネットワーク</t>
    <phoneticPr fontId="2"/>
  </si>
  <si>
    <t>人材育成</t>
    <rPh sb="0" eb="4">
      <t>ジンザイイクセイ</t>
    </rPh>
    <phoneticPr fontId="2"/>
  </si>
  <si>
    <t>調達、契約</t>
    <rPh sb="0" eb="5">
      <t>チウタツ</t>
    </rPh>
    <phoneticPr fontId="2"/>
  </si>
  <si>
    <t>教育</t>
    <phoneticPr fontId="2"/>
  </si>
  <si>
    <t>研究</t>
    <phoneticPr fontId="2"/>
  </si>
  <si>
    <t>学生</t>
    <phoneticPr fontId="2"/>
  </si>
  <si>
    <t>生態系</t>
    <phoneticPr fontId="2"/>
  </si>
  <si>
    <t>土地</t>
    <phoneticPr fontId="2"/>
  </si>
  <si>
    <t>パブリックスペース</t>
    <phoneticPr fontId="2"/>
  </si>
  <si>
    <t>景観</t>
    <phoneticPr fontId="2"/>
  </si>
  <si>
    <t>エネルギー・資源</t>
    <phoneticPr fontId="2"/>
  </si>
  <si>
    <t>基盤整備</t>
    <phoneticPr fontId="2"/>
  </si>
  <si>
    <t>施設</t>
    <phoneticPr fontId="2"/>
  </si>
  <si>
    <t>交通</t>
    <phoneticPr fontId="2"/>
  </si>
  <si>
    <t>歴史的資産の学内での活用</t>
    <phoneticPr fontId="2"/>
  </si>
  <si>
    <t>産学官連携</t>
    <phoneticPr fontId="2"/>
  </si>
  <si>
    <t>地域サービス</t>
    <phoneticPr fontId="2"/>
  </si>
  <si>
    <t>情報発信</t>
    <phoneticPr fontId="2"/>
  </si>
  <si>
    <t>防災</t>
    <phoneticPr fontId="2"/>
  </si>
  <si>
    <t>被災後の大学の役割り</t>
    <phoneticPr fontId="2"/>
  </si>
  <si>
    <t>大学IRスタンダート指標集</t>
    <rPh sb="0" eb="2">
      <t>ダイガク</t>
    </rPh>
    <phoneticPr fontId="2"/>
  </si>
  <si>
    <t>中分類</t>
    <phoneticPr fontId="2"/>
  </si>
  <si>
    <t>気候変動</t>
    <rPh sb="0" eb="4">
      <t>、</t>
    </rPh>
    <phoneticPr fontId="2"/>
  </si>
  <si>
    <t>中分類</t>
    <rPh sb="0" eb="3">
      <t>１</t>
    </rPh>
    <phoneticPr fontId="2"/>
  </si>
  <si>
    <t>中分類（副）</t>
    <rPh sb="0" eb="3">
      <t>（</t>
    </rPh>
    <phoneticPr fontId="2"/>
  </si>
  <si>
    <t>地域社会、コミュニティ</t>
    <rPh sb="0" eb="4">
      <t>、</t>
    </rPh>
    <phoneticPr fontId="2"/>
  </si>
  <si>
    <t>ダイバーシティと包摂性</t>
    <rPh sb="0" eb="3">
      <t>ホウセツセイ</t>
    </rPh>
    <phoneticPr fontId="2"/>
  </si>
  <si>
    <t>経済</t>
    <rPh sb="0" eb="1">
      <t>ケイザイ</t>
    </rPh>
    <phoneticPr fontId="2"/>
  </si>
  <si>
    <t>資源循環、資源削減</t>
    <rPh sb="0" eb="1">
      <t>シゲンジュンカン</t>
    </rPh>
    <phoneticPr fontId="2"/>
  </si>
  <si>
    <t>リスク管理</t>
    <rPh sb="0" eb="2">
      <t>リスクカンリ</t>
    </rPh>
    <phoneticPr fontId="2"/>
  </si>
  <si>
    <t>リスクと機会</t>
    <rPh sb="0" eb="2">
      <t>リスクトキカイ</t>
    </rPh>
    <phoneticPr fontId="2"/>
  </si>
  <si>
    <t>公正な事業慣行</t>
    <rPh sb="0" eb="1">
      <t>コウセイナジギョウカンコウ</t>
    </rPh>
    <phoneticPr fontId="2"/>
  </si>
  <si>
    <t>水及び排水管理</t>
    <rPh sb="0" eb="1">
      <t>ミズ</t>
    </rPh>
    <phoneticPr fontId="2"/>
  </si>
  <si>
    <t>生物多様性</t>
    <rPh sb="0" eb="1">
      <t>セイブツタヨウセイ</t>
    </rPh>
    <phoneticPr fontId="2"/>
  </si>
  <si>
    <t>廃棄物及び有害物質管理</t>
    <rPh sb="0" eb="1">
      <t>ハイキブツオヨビユウガイブッシツカンリ</t>
    </rPh>
    <phoneticPr fontId="2"/>
  </si>
  <si>
    <t>水及び排水管理</t>
    <rPh sb="0" eb="1">
      <t>ミズオヨビ</t>
    </rPh>
    <phoneticPr fontId="2"/>
  </si>
  <si>
    <t>大気への排出</t>
    <rPh sb="0" eb="1">
      <t>タイキヘノハイシュツ</t>
    </rPh>
    <phoneticPr fontId="2"/>
  </si>
  <si>
    <t>労働慣行</t>
    <rPh sb="0" eb="1">
      <t>ロウドウカンコウ</t>
    </rPh>
    <phoneticPr fontId="2"/>
  </si>
  <si>
    <t>ダイバーシティと包摂性</t>
    <rPh sb="0" eb="3">
      <t>ト</t>
    </rPh>
    <phoneticPr fontId="2"/>
  </si>
  <si>
    <t>人権</t>
    <rPh sb="0" eb="1">
      <t>ジンケン</t>
    </rPh>
    <phoneticPr fontId="2"/>
  </si>
  <si>
    <t>指標と目標</t>
    <rPh sb="0" eb="1">
      <t>シヒョウトモクヒョウ</t>
    </rPh>
    <phoneticPr fontId="2"/>
  </si>
  <si>
    <t>気候変動</t>
    <rPh sb="0" eb="4">
      <t>キコウヘンドウ</t>
    </rPh>
    <phoneticPr fontId="2"/>
  </si>
  <si>
    <t>気候変動</t>
    <rPh sb="0" eb="1">
      <t>キコウヘンドウ</t>
    </rPh>
    <phoneticPr fontId="2"/>
  </si>
  <si>
    <t>森林・土地管理</t>
    <rPh sb="0" eb="2">
      <t>・</t>
    </rPh>
    <phoneticPr fontId="2"/>
  </si>
  <si>
    <t>文書化と記録</t>
    <phoneticPr fontId="2"/>
  </si>
  <si>
    <t>森林・土地管理</t>
    <rPh sb="0" eb="1">
      <t>シンリン</t>
    </rPh>
    <phoneticPr fontId="2"/>
  </si>
  <si>
    <t>水及び排水管理</t>
    <rPh sb="0" eb="3">
      <t>ミズオヨビ</t>
    </rPh>
    <phoneticPr fontId="2"/>
  </si>
  <si>
    <t>指標と目標</t>
    <rPh sb="0" eb="1">
      <t>シヒョウモクヒョウ</t>
    </rPh>
    <phoneticPr fontId="2"/>
  </si>
  <si>
    <t>生物多様性</t>
    <rPh sb="0" eb="2">
      <t>セイブツタヨウセイ</t>
    </rPh>
    <phoneticPr fontId="2"/>
  </si>
  <si>
    <t>環境コンプライアンス</t>
    <rPh sb="0" eb="2">
      <t>ンス</t>
    </rPh>
    <phoneticPr fontId="2"/>
  </si>
  <si>
    <t>汚染予防</t>
    <rPh sb="0" eb="1">
      <t>オセンヨボウ</t>
    </rPh>
    <phoneticPr fontId="2"/>
  </si>
  <si>
    <t>廃棄物及び有害物質管理</t>
    <rPh sb="0" eb="3">
      <t>ハイキブツ</t>
    </rPh>
    <phoneticPr fontId="2"/>
  </si>
  <si>
    <t>廃棄物及び有害物質管理</t>
    <rPh sb="0" eb="1">
      <t>ハイキ</t>
    </rPh>
    <phoneticPr fontId="2"/>
  </si>
  <si>
    <t>水及び排水管理</t>
    <rPh sb="0" eb="2">
      <t>ミズ</t>
    </rPh>
    <phoneticPr fontId="2"/>
  </si>
  <si>
    <t>公正な事業慣行</t>
    <rPh sb="0" eb="2">
      <t>カンコウ</t>
    </rPh>
    <phoneticPr fontId="2"/>
  </si>
  <si>
    <t>マネジメント</t>
    <phoneticPr fontId="2"/>
  </si>
  <si>
    <t>公共空間・景観</t>
    <rPh sb="0" eb="1">
      <t>コウキョウクウカン</t>
    </rPh>
    <phoneticPr fontId="2"/>
  </si>
  <si>
    <t>廃棄物及び有害物質管理</t>
    <rPh sb="0" eb="2">
      <t>ハイキ</t>
    </rPh>
    <phoneticPr fontId="2"/>
  </si>
  <si>
    <t>ダイバーシティと包摂性</t>
    <rPh sb="0" eb="3">
      <t>ダイバーシティト</t>
    </rPh>
    <phoneticPr fontId="2"/>
  </si>
  <si>
    <t>研修と教育</t>
    <rPh sb="0" eb="1">
      <t>ケンシュウトキョウイク</t>
    </rPh>
    <phoneticPr fontId="2"/>
  </si>
  <si>
    <t>公正な事業慣行</t>
    <rPh sb="0" eb="1">
      <t>コウ</t>
    </rPh>
    <phoneticPr fontId="2"/>
  </si>
  <si>
    <t>人材育成</t>
    <phoneticPr fontId="2"/>
  </si>
  <si>
    <t>資源管理</t>
    <rPh sb="0" eb="1">
      <t>シゲンカンリ</t>
    </rPh>
    <phoneticPr fontId="2"/>
  </si>
  <si>
    <t>資源管理</t>
    <rPh sb="0" eb="2">
      <t>、</t>
    </rPh>
    <phoneticPr fontId="2"/>
  </si>
  <si>
    <t>資源管理</t>
    <rPh sb="0" eb="4">
      <t>シゲンカンリ</t>
    </rPh>
    <phoneticPr fontId="2"/>
  </si>
  <si>
    <t>ビジョン・戦略</t>
    <rPh sb="0" eb="2">
      <t>センリャク</t>
    </rPh>
    <phoneticPr fontId="2"/>
  </si>
  <si>
    <t>公正な事業慣行</t>
    <rPh sb="0" eb="1">
      <t>コウセ</t>
    </rPh>
    <phoneticPr fontId="2"/>
  </si>
  <si>
    <t>ビジョン・戦略</t>
    <rPh sb="0" eb="2">
      <t>・</t>
    </rPh>
    <phoneticPr fontId="2"/>
  </si>
  <si>
    <t>説明責任</t>
    <phoneticPr fontId="2"/>
  </si>
  <si>
    <t>地域・コミュニティ</t>
    <rPh sb="0" eb="1">
      <t>チイキコミュニティ</t>
    </rPh>
    <phoneticPr fontId="2"/>
  </si>
  <si>
    <t>公正な事業慣行</t>
    <rPh sb="0" eb="3">
      <t>コウセイナ</t>
    </rPh>
    <phoneticPr fontId="2"/>
  </si>
  <si>
    <t>説明責任</t>
    <rPh sb="0" eb="1">
      <t>セツメイセキニン</t>
    </rPh>
    <phoneticPr fontId="2"/>
  </si>
  <si>
    <t>研修と教育</t>
    <rPh sb="0" eb="2">
      <t>ケンシュウトキョウイク</t>
    </rPh>
    <phoneticPr fontId="2"/>
  </si>
  <si>
    <t>評価検証</t>
    <phoneticPr fontId="2"/>
  </si>
  <si>
    <t>地域・コミュニティ</t>
    <rPh sb="0" eb="2">
      <t>、</t>
    </rPh>
    <phoneticPr fontId="2"/>
  </si>
  <si>
    <t>資源管理</t>
    <phoneticPr fontId="2"/>
  </si>
  <si>
    <t>水及び排水管理</t>
    <rPh sb="0" eb="1">
      <t>ミズオヨビハイスイカンリ</t>
    </rPh>
    <phoneticPr fontId="2"/>
  </si>
  <si>
    <t>人材育成</t>
    <rPh sb="0" eb="2">
      <t>ジンザイイクセイ</t>
    </rPh>
    <phoneticPr fontId="2"/>
  </si>
  <si>
    <t>廃棄物及び有害物質管理</t>
    <rPh sb="0" eb="3">
      <t>ユウガイブッシツカンリ</t>
    </rPh>
    <phoneticPr fontId="2"/>
  </si>
  <si>
    <t>ダイバーシティと包摂性</t>
    <rPh sb="0" eb="2">
      <t>ホウセツミニ</t>
    </rPh>
    <phoneticPr fontId="2"/>
  </si>
  <si>
    <t>地域・コミュニティ</t>
    <rPh sb="0" eb="1">
      <t>チイキ</t>
    </rPh>
    <phoneticPr fontId="2"/>
  </si>
  <si>
    <t>小分類</t>
    <phoneticPr fontId="2"/>
  </si>
  <si>
    <t>市場や社会から期待される基本的な事項</t>
    <rPh sb="0" eb="5">
      <t>キホンテキジコウ</t>
    </rPh>
    <phoneticPr fontId="2"/>
  </si>
  <si>
    <t>具体的な取り組み例</t>
    <rPh sb="0" eb="3">
      <t>ナ</t>
    </rPh>
    <phoneticPr fontId="2"/>
  </si>
  <si>
    <t>要求レベル</t>
    <phoneticPr fontId="2"/>
  </si>
  <si>
    <t>SDGsとの関連</t>
    <rPh sb="0" eb="2">
      <t>カンレン</t>
    </rPh>
    <phoneticPr fontId="2"/>
  </si>
  <si>
    <t>SDGs研究開発の活性化との関連性の強さ</t>
    <rPh sb="0" eb="4">
      <t>ケンキュウカイハツ</t>
    </rPh>
    <phoneticPr fontId="2"/>
  </si>
  <si>
    <t>研究開発現場で実施する理由・メリット</t>
    <rPh sb="0" eb="2">
      <t>リユウ</t>
    </rPh>
    <phoneticPr fontId="2"/>
  </si>
  <si>
    <t>レベル</t>
    <phoneticPr fontId="2"/>
  </si>
  <si>
    <t>監督・監視体制</t>
    <phoneticPr fontId="2"/>
  </si>
  <si>
    <t>経営部門インセンティブ</t>
    <rPh sb="0" eb="1">
      <t>ケイエイブモンインセンティブ</t>
    </rPh>
    <phoneticPr fontId="2"/>
  </si>
  <si>
    <t>公共政策への関与</t>
    <phoneticPr fontId="2"/>
  </si>
  <si>
    <t>組織がサステナビリティに関する決定を行い、推進していくための組織運営体制が整備されている</t>
    <rPh sb="0" eb="2">
      <t>ノ</t>
    </rPh>
    <phoneticPr fontId="2"/>
  </si>
  <si>
    <t>長期目標・計画</t>
    <rPh sb="0" eb="1">
      <t>チョウキテキ</t>
    </rPh>
    <phoneticPr fontId="2"/>
  </si>
  <si>
    <t>戦略のレジリエンス</t>
    <phoneticPr fontId="2"/>
  </si>
  <si>
    <t>組織境界</t>
    <phoneticPr fontId="2"/>
  </si>
  <si>
    <t>組織がサステナビリティに関する長期的なビジョンや目標、計画を明示し、外部環境の変化にあわせて柔軟に対応している</t>
    <rPh sb="0" eb="1">
      <t>ソシキガ</t>
    </rPh>
    <phoneticPr fontId="2"/>
  </si>
  <si>
    <t>リスクと機会の特定</t>
    <rPh sb="0" eb="2">
      <t>キカイ</t>
    </rPh>
    <phoneticPr fontId="2"/>
  </si>
  <si>
    <t>倫理的・法的・社会的課題</t>
    <rPh sb="0" eb="3">
      <t>・</t>
    </rPh>
    <phoneticPr fontId="2"/>
  </si>
  <si>
    <t>サステナビリティに関するリスクと機会を特定し、組織運営に与える倫理的・法的・社会的影響を検討する</t>
    <rPh sb="0" eb="1">
      <t>カンスル</t>
    </rPh>
    <phoneticPr fontId="2"/>
  </si>
  <si>
    <t>経営者のコミットメント</t>
    <rPh sb="0" eb="1">
      <t>ケイエイシャノコミ</t>
    </rPh>
    <phoneticPr fontId="2"/>
  </si>
  <si>
    <t>財政管理</t>
    <phoneticPr fontId="2"/>
  </si>
  <si>
    <t>施設管理</t>
    <phoneticPr fontId="2"/>
  </si>
  <si>
    <t>ネットワーク</t>
    <phoneticPr fontId="2"/>
  </si>
  <si>
    <t>外部との連携や協働を促進しながら持続可能な組織に向けて財政や施設を適切に管理している</t>
    <rPh sb="0" eb="2">
      <t>ザイセイヤ</t>
    </rPh>
    <phoneticPr fontId="2"/>
  </si>
  <si>
    <t>リスク識別・評価</t>
    <rPh sb="0" eb="2">
      <t>ヒョウカ</t>
    </rPh>
    <phoneticPr fontId="2"/>
  </si>
  <si>
    <t>サステナビリティに関するリスクについて、組織が適切に識別・評価・管理している</t>
    <rPh sb="0" eb="1">
      <t>ニ</t>
    </rPh>
    <phoneticPr fontId="2"/>
  </si>
  <si>
    <t>評価指標の開示</t>
    <rPh sb="0" eb="4">
      <t>ノ</t>
    </rPh>
    <phoneticPr fontId="2"/>
  </si>
  <si>
    <t>リスクの開示</t>
    <phoneticPr fontId="2"/>
  </si>
  <si>
    <t>管理目標と実績</t>
    <phoneticPr fontId="2"/>
  </si>
  <si>
    <t>サステナビリティに関するリスクと機会についての情報や評価指標を開示し、それを管理するための目標と実績について説明している</t>
    <rPh sb="0" eb="1">
      <t>ニ</t>
    </rPh>
    <phoneticPr fontId="2"/>
  </si>
  <si>
    <t>検証</t>
    <rPh sb="0" eb="2">
      <t>ケンショウ</t>
    </rPh>
    <phoneticPr fontId="2"/>
  </si>
  <si>
    <t>監査・保証</t>
    <rPh sb="0" eb="1">
      <t>カンサ</t>
    </rPh>
    <phoneticPr fontId="2"/>
  </si>
  <si>
    <t>承認</t>
    <rPh sb="0" eb="2">
      <t>ショウニン</t>
    </rPh>
    <phoneticPr fontId="2"/>
  </si>
  <si>
    <t>サステナビリティに関する開示情報を自ら検証し、第三者による監査・保証で指摘された事項に対して必要な是正措置を講じている</t>
    <rPh sb="0" eb="1">
      <t>カンスルケンショウ</t>
    </rPh>
    <phoneticPr fontId="2"/>
  </si>
  <si>
    <t>評価検証</t>
    <rPh sb="0" eb="1">
      <t>ヒョウカケンショウ</t>
    </rPh>
    <phoneticPr fontId="2"/>
  </si>
  <si>
    <t>法律や組織の規範を遵守するための文書・記録を作成・維持し、経営者や文書を通じて継続的に社会に報告する</t>
    <rPh sb="0" eb="2">
      <t>ヲソシキノヨウケン</t>
    </rPh>
    <phoneticPr fontId="2"/>
  </si>
  <si>
    <t>経営者の説明責任</t>
    <phoneticPr fontId="2"/>
  </si>
  <si>
    <t>透明性の確保</t>
    <phoneticPr fontId="2"/>
  </si>
  <si>
    <t>構成員が法規制や組織の方針・手続き・目標に沿って行動し、サステナビリティに携わる人材を育成する</t>
    <rPh sb="0" eb="3">
      <t>ガ</t>
    </rPh>
    <phoneticPr fontId="2"/>
  </si>
  <si>
    <t>緩和及び適応</t>
    <rPh sb="0" eb="2">
      <t>タイオウ</t>
    </rPh>
    <phoneticPr fontId="2"/>
  </si>
  <si>
    <t>GHG排出量を含めた気候変動に関わる指標について組織としての目標と実績を明示し、必要な緩和策及び適応策を検討している</t>
    <rPh sb="0" eb="3">
      <t>ハイシュツリョウ</t>
    </rPh>
    <phoneticPr fontId="2"/>
  </si>
  <si>
    <t>気候変動</t>
    <rPh sb="0" eb="2">
      <t>キコウヘンドウ</t>
    </rPh>
    <phoneticPr fontId="2"/>
  </si>
  <si>
    <t>エネルギー消費</t>
    <phoneticPr fontId="2"/>
  </si>
  <si>
    <t>エネルギー管理</t>
    <rPh sb="0" eb="2">
      <t>エネルギーカンリ</t>
    </rPh>
    <phoneticPr fontId="2"/>
  </si>
  <si>
    <t>組織として消費しているエネルギーを把握し、効率の良い方法を追求してエネルギーを管理している</t>
    <rPh sb="0" eb="1">
      <t>ソシキトシテショウヒシテイル</t>
    </rPh>
    <phoneticPr fontId="2"/>
  </si>
  <si>
    <t>汚染防止</t>
    <rPh sb="0" eb="1">
      <t>オセンボウシ</t>
    </rPh>
    <phoneticPr fontId="2"/>
  </si>
  <si>
    <t>大気・水質・土壌の汚染状況を予測したり現状を把握し、汚染物質の排出を最低限に抑えるか除去する</t>
    <rPh sb="0" eb="2">
      <t>タイキ</t>
    </rPh>
    <phoneticPr fontId="2"/>
  </si>
  <si>
    <t>大気の質を計測し、揮発性物質の大気への排出を監視・制御・処理する</t>
    <rPh sb="0" eb="1">
      <t>タイキノシツ</t>
    </rPh>
    <phoneticPr fontId="2"/>
  </si>
  <si>
    <t>廃棄物及び有害物質管理</t>
    <phoneticPr fontId="2"/>
  </si>
  <si>
    <t>水質・水量</t>
    <rPh sb="0" eb="1">
      <t>スイシツ</t>
    </rPh>
    <phoneticPr fontId="2"/>
  </si>
  <si>
    <t>排水</t>
    <rPh sb="0" eb="2">
      <t>ハイスイ</t>
    </rPh>
    <phoneticPr fontId="2"/>
  </si>
  <si>
    <t>事業活動で利用する水資源やその水質・水量を測定・監視し、排水の水質・排出先を管理している</t>
    <rPh sb="0" eb="3">
      <t>ミズシゲン</t>
    </rPh>
    <phoneticPr fontId="2"/>
  </si>
  <si>
    <t>組織が所有・管理している森林・土地を把握し、持続可能なあり方のための管理、監視、検証のためのシステムを持っている</t>
    <rPh sb="0" eb="2">
      <t>・</t>
    </rPh>
    <phoneticPr fontId="2"/>
  </si>
  <si>
    <t>森林管理</t>
    <phoneticPr fontId="2"/>
  </si>
  <si>
    <t>環境保護</t>
    <phoneticPr fontId="2"/>
  </si>
  <si>
    <t>事業活動の生態系に与える影響を最小化し、生物多様性の確保と自然生息地の回復・復元によって環境を保護する</t>
    <rPh sb="0" eb="2">
      <t>ホゴ</t>
    </rPh>
    <phoneticPr fontId="2"/>
  </si>
  <si>
    <t>自然生息地の回復・復元</t>
    <rPh sb="0" eb="5">
      <t>・</t>
    </rPh>
    <phoneticPr fontId="2"/>
  </si>
  <si>
    <t>持続可能な材料の利用</t>
    <phoneticPr fontId="2"/>
  </si>
  <si>
    <t>事業で用いる原材料を把握し、禁止・制限物質を避けて持続可能な材料を利用するとともに、資源を再利用する方策を検討・実施する</t>
    <rPh sb="0" eb="2">
      <t>ザイリョウノ</t>
    </rPh>
    <phoneticPr fontId="2"/>
  </si>
  <si>
    <t>廃棄物及び有害物質管理</t>
    <rPh sb="0" eb="1">
      <t>ハイキブツオヨビ</t>
    </rPh>
    <phoneticPr fontId="2"/>
  </si>
  <si>
    <t>固形廃棄物や、人体や環境に危険をもたらす化学物質や有害物質を適切に特定、管理、利用、削減、廃棄している</t>
    <rPh sb="0" eb="51">
      <t>ジンタイ</t>
    </rPh>
    <phoneticPr fontId="2"/>
  </si>
  <si>
    <t>景観</t>
    <rPh sb="0" eb="2">
      <t>ケイカン</t>
    </rPh>
    <phoneticPr fontId="2"/>
  </si>
  <si>
    <t>組織が所有・管理している公共空間を活用したり、組織の施設や設備の景観に配慮している</t>
    <rPh sb="0" eb="1">
      <t>ソシキニオイテ</t>
    </rPh>
    <phoneticPr fontId="2"/>
  </si>
  <si>
    <t>施設・歴史的資産</t>
    <rPh sb="0" eb="1">
      <t>シセツ</t>
    </rPh>
    <phoneticPr fontId="2"/>
  </si>
  <si>
    <t>道路、エネルギー、上中下水、電気・通信に関わるインフラをすべてまとめ、組織全体で維持管理するとともに、施設の環境性能に配慮したり、歴史的資産の利活用計画がある</t>
    <rPh sb="0" eb="2">
      <t>シセツノカンキョウセイノウヤ</t>
    </rPh>
    <phoneticPr fontId="2"/>
  </si>
  <si>
    <t>環境課題の特定</t>
    <phoneticPr fontId="2"/>
  </si>
  <si>
    <t>ステークホルダーの特定</t>
    <phoneticPr fontId="2"/>
  </si>
  <si>
    <t>環境アセスメント</t>
    <rPh sb="0" eb="1">
      <t>カンキョウ</t>
    </rPh>
    <phoneticPr fontId="2"/>
  </si>
  <si>
    <t>環境アセスメント</t>
    <rPh sb="0" eb="1">
      <t>カンキョ</t>
    </rPh>
    <phoneticPr fontId="2"/>
  </si>
  <si>
    <t>環境アセスメント</t>
    <rPh sb="0" eb="1">
      <t>カンキ</t>
    </rPh>
    <phoneticPr fontId="2"/>
  </si>
  <si>
    <t>重要な環境課題と考慮すべきステークホルダーを特定し、あらかじめ設定した基準によって環境リスクを評価している</t>
    <rPh sb="0" eb="2">
      <t>ト</t>
    </rPh>
    <phoneticPr fontId="2"/>
  </si>
  <si>
    <t>環境法規制を遵守している</t>
    <phoneticPr fontId="2"/>
  </si>
  <si>
    <t>環境法規制</t>
    <phoneticPr fontId="2"/>
  </si>
  <si>
    <t>ライフサイクルマネジメント</t>
    <phoneticPr fontId="2"/>
  </si>
  <si>
    <t>間接的な経済的インパクト</t>
    <phoneticPr fontId="2"/>
  </si>
  <si>
    <t>グリーン調達や環境配慮製品・サービスの利用など、原料調達から製造、製品・サービス購入・利用、廃棄まで、事業活動全体にわたって環境に配慮しながら、適切な経済的効果を創出している</t>
    <rPh sb="0" eb="6">
      <t>カンキョウハイリョセイヒンハイキマデコウカヲ</t>
    </rPh>
    <phoneticPr fontId="2"/>
  </si>
  <si>
    <t>労働条件及び社会的保護</t>
    <rPh sb="0" eb="5">
      <t>シャカイテキホゴ</t>
    </rPh>
    <phoneticPr fontId="2"/>
  </si>
  <si>
    <t>労使関係</t>
    <rPh sb="0" eb="1">
      <t>ロウシカンケイ</t>
    </rPh>
    <phoneticPr fontId="2"/>
  </si>
  <si>
    <t>従業員が適切な労働時間や賃金、福利厚生、社会的保護のもとで労働に従事できるよう、雇用主及び従業員双方が雇用及び労働に必要な権利を持ち、義務を果たしている</t>
    <rPh sb="0" eb="3">
      <t>ガジュウギョウイン</t>
    </rPh>
    <phoneticPr fontId="2"/>
  </si>
  <si>
    <t>従業員の安全衛生</t>
    <phoneticPr fontId="2"/>
  </si>
  <si>
    <t>顧客の安全衛生</t>
    <rPh sb="0" eb="2">
      <t>エイセイ</t>
    </rPh>
    <phoneticPr fontId="2"/>
  </si>
  <si>
    <t>セキュリティ</t>
    <phoneticPr fontId="2"/>
  </si>
  <si>
    <t>安全衛生・セキュリティ</t>
    <rPh sb="0" eb="2">
      <t>コキャク</t>
    </rPh>
    <phoneticPr fontId="2"/>
  </si>
  <si>
    <t>安全衛生・セキュリティ</t>
    <rPh sb="0" eb="2">
      <t>アンゼンエイセイ</t>
    </rPh>
    <phoneticPr fontId="2"/>
  </si>
  <si>
    <t>児童や先住民などの社会的弱者を含む人々の基本的人権を保護し、ハラスメントなどの非人道的な待遇に対する懲戒方針を明確に定義している</t>
    <rPh sb="0" eb="5">
      <t>シャカイテキジャクシャヲ</t>
    </rPh>
    <phoneticPr fontId="2"/>
  </si>
  <si>
    <t>人道的待遇</t>
    <rPh sb="0" eb="1">
      <t>ジンドウテキタイグウ</t>
    </rPh>
    <phoneticPr fontId="2"/>
  </si>
  <si>
    <t>若手人材</t>
    <rPh sb="0" eb="2">
      <t>ワカテ</t>
    </rPh>
    <phoneticPr fontId="2"/>
  </si>
  <si>
    <t>ジェンダー</t>
    <phoneticPr fontId="2"/>
  </si>
  <si>
    <t>ジェンダー、年齢、人種、国籍によらず、事業活動に関わる機会を均等に提供し、人材の多様性を尊重している</t>
    <rPh sb="0" eb="2">
      <t>ネンレイ</t>
    </rPh>
    <phoneticPr fontId="2"/>
  </si>
  <si>
    <t>ダイバーシティと機会均等</t>
    <rPh sb="0" eb="12">
      <t>キカイキントウ</t>
    </rPh>
    <phoneticPr fontId="2"/>
  </si>
  <si>
    <t>公正な事業慣行</t>
    <rPh sb="0" eb="1">
      <t>コウセイナ</t>
    </rPh>
    <phoneticPr fontId="2"/>
  </si>
  <si>
    <t>インテグリティ</t>
    <phoneticPr fontId="2"/>
  </si>
  <si>
    <t>身元の保護と報復の排除</t>
    <rPh sb="0" eb="2">
      <t>ト</t>
    </rPh>
    <phoneticPr fontId="2"/>
  </si>
  <si>
    <t>公正な競争</t>
    <rPh sb="0" eb="1">
      <t>コウセイナキョウソウ</t>
    </rPh>
    <phoneticPr fontId="2"/>
  </si>
  <si>
    <t>調達・契約</t>
    <phoneticPr fontId="2"/>
  </si>
  <si>
    <t>政治的関与</t>
    <phoneticPr fontId="2"/>
  </si>
  <si>
    <t>情報の開示・オープンアクセス</t>
    <rPh sb="0" eb="2">
      <t>・</t>
    </rPh>
    <phoneticPr fontId="2"/>
  </si>
  <si>
    <t>受益者課題</t>
    <phoneticPr fontId="2"/>
  </si>
  <si>
    <t>受益者課題</t>
    <rPh sb="0" eb="2">
      <t>カダイ</t>
    </rPh>
    <phoneticPr fontId="2"/>
  </si>
  <si>
    <t>安全衛生・セキュリティ</t>
    <rPh sb="0" eb="1">
      <t>アンゼンエイセイ</t>
    </rPh>
    <phoneticPr fontId="2"/>
  </si>
  <si>
    <t>受益者課題</t>
    <rPh sb="0" eb="1">
      <t>ジュ</t>
    </rPh>
    <phoneticPr fontId="2"/>
  </si>
  <si>
    <t>受益者課題</t>
    <rPh sb="0" eb="1">
      <t>ジｋ</t>
    </rPh>
    <phoneticPr fontId="2"/>
  </si>
  <si>
    <t>消費者や顧客の有するデータやプライバシー、アクセシビリティや得られる利益を保護し、持続可能な消費を支援する</t>
    <rPh sb="0" eb="3">
      <t>ノ</t>
    </rPh>
    <phoneticPr fontId="2"/>
  </si>
  <si>
    <t>データ保護</t>
    <phoneticPr fontId="2"/>
  </si>
  <si>
    <t>アクセシビリティ</t>
    <phoneticPr fontId="2"/>
  </si>
  <si>
    <t>情報発信・地域サービス</t>
    <rPh sb="0" eb="1">
      <t>ジョウホウハッシン</t>
    </rPh>
    <phoneticPr fontId="2"/>
  </si>
  <si>
    <t>教育及び文化</t>
    <rPh sb="0" eb="2">
      <t>キョウイク</t>
    </rPh>
    <phoneticPr fontId="2"/>
  </si>
  <si>
    <t>社会的投資</t>
    <phoneticPr fontId="2"/>
  </si>
  <si>
    <t>組織の構成員やステークホルダー、地域社会や一般市民と対話・協働し、公共の利益やコミュニティの発展に貢献する</t>
    <rPh sb="0" eb="2">
      <t>ヤカンケイシャチイキ</t>
    </rPh>
    <phoneticPr fontId="2"/>
  </si>
  <si>
    <t>コミュニケーション・社会対話</t>
    <rPh sb="0" eb="4">
      <t>シャカイタイワ</t>
    </rPh>
    <phoneticPr fontId="2"/>
  </si>
  <si>
    <t>協働</t>
    <rPh sb="0" eb="2">
      <t>キョウドウ</t>
    </rPh>
    <phoneticPr fontId="2"/>
  </si>
  <si>
    <t>リテラシーや意識の向上</t>
    <phoneticPr fontId="2"/>
  </si>
  <si>
    <t>教育</t>
    <rPh sb="0" eb="1">
      <t>キョウイクオヨビ</t>
    </rPh>
    <phoneticPr fontId="2"/>
  </si>
  <si>
    <t>組織の構成員に対する教育や人材育成を実施するとともに、組織外のステークホルダーや受益者、一般市民に必要なリテラシーや意識の向上に努める</t>
    <rPh sb="0" eb="1">
      <t>ソシキノコウセイイン</t>
    </rPh>
    <phoneticPr fontId="2"/>
  </si>
  <si>
    <t>研究成果</t>
    <phoneticPr fontId="2"/>
  </si>
  <si>
    <t>地域やコミュニティにおける科学技術や経済の発展を通じ、人々の健康や教育、文化に貢献する</t>
    <rPh sb="0" eb="2">
      <t>ノ</t>
    </rPh>
    <phoneticPr fontId="2"/>
  </si>
  <si>
    <t>組織</t>
    <rPh sb="0" eb="2">
      <t>ソシキ</t>
    </rPh>
    <phoneticPr fontId="2"/>
  </si>
  <si>
    <t>組織/現場</t>
    <rPh sb="0" eb="2">
      <t>ソシキ</t>
    </rPh>
    <phoneticPr fontId="2"/>
  </si>
  <si>
    <t>現場</t>
    <rPh sb="0" eb="2">
      <t>ゲンバ</t>
    </rPh>
    <phoneticPr fontId="2"/>
  </si>
  <si>
    <t>現場</t>
    <rPh sb="0" eb="1">
      <t>ゲンバ</t>
    </rPh>
    <phoneticPr fontId="2"/>
  </si>
  <si>
    <t>人材育成</t>
    <rPh sb="0" eb="1">
      <t>ジンザイイクセイ</t>
    </rPh>
    <phoneticPr fontId="2"/>
  </si>
  <si>
    <t>組織/現場</t>
    <rPh sb="0" eb="5">
      <t>ゲンバ</t>
    </rPh>
    <phoneticPr fontId="2"/>
  </si>
  <si>
    <t>現場</t>
    <phoneticPr fontId="2"/>
  </si>
  <si>
    <t>事業活動にかかる情報の透明性とアクセシビリティを確保し、知的財産権を尊重して責任ある調達・契約・販売・政治的関与を実施しながら公正な競争を促進する</t>
    <rPh sb="0" eb="4">
      <t>ノ</t>
    </rPh>
    <phoneticPr fontId="2"/>
  </si>
  <si>
    <t>製品やサービス、職務上の安全を確保し、自然災害や人為的攻撃による身体や財産、情報への被害に対する事前対応策と緊急時対応計画を立て、関係者との適切なコミュニケーションを図っている</t>
    <rPh sb="0" eb="2">
      <t>、</t>
    </rPh>
    <phoneticPr fontId="2"/>
  </si>
  <si>
    <t>水及び排水管理</t>
    <rPh sb="0" eb="1">
      <t>ミズ</t>
    </rPh>
    <rPh sb="1" eb="2">
      <t>オヨ</t>
    </rPh>
    <rPh sb="3" eb="5">
      <t>ハイスイ</t>
    </rPh>
    <rPh sb="5" eb="7">
      <t>カンリ</t>
    </rPh>
    <phoneticPr fontId="2"/>
  </si>
  <si>
    <t>水及び排水管理</t>
    <rPh sb="0" eb="1">
      <t>ミズ</t>
    </rPh>
    <rPh sb="1" eb="2">
      <t>オヨ</t>
    </rPh>
    <rPh sb="3" eb="5">
      <t>ハイスイ</t>
    </rPh>
    <phoneticPr fontId="2"/>
  </si>
  <si>
    <t>リスク／クライシスコミュニケーション</t>
    <rPh sb="0" eb="1">
      <t>テイ</t>
    </rPh>
    <phoneticPr fontId="2"/>
  </si>
  <si>
    <t>研修</t>
    <rPh sb="0" eb="2">
      <t>ケンシュウ</t>
    </rPh>
    <phoneticPr fontId="2"/>
  </si>
  <si>
    <t>SDGインパクト基準</t>
  </si>
  <si>
    <t>4.1   2030年までに、すべての子供が男女の区別なく、適切かつ効果的な学習成果をもたらす、無償かつ公正で質の高い初等教育及び中等教育を修了できるようにする。
By 2030, ensure that all girls and boys complete free, equitable and quality primary and secondary education leading to relevant and effective learning outcomes</t>
  </si>
  <si>
    <t>1.1   2030年までに、現在１日1.25ドル未満で生活する人々と定義されている極度の貧困をあらゆる場所で終わらせる。</t>
    <phoneticPr fontId="2"/>
  </si>
  <si>
    <t>1.2   2030年までに、各国定義によるあらゆる次元の貧困状態にある、すべての年齢の男性、女性、子供の割合を半減させる。</t>
    <phoneticPr fontId="2"/>
  </si>
  <si>
    <t>1.3   各国において最低限の基準を含む適切な社会保護制度及び対策を実施し、2030年までに貧困層及び脆弱層に対し十分な保護を達成する。</t>
    <phoneticPr fontId="2"/>
  </si>
  <si>
    <t>1.4   2030年までに、貧困層及び脆弱層をはじめ、すべての男性及び女性が、基礎的サービスへのアクセス、土地及びその他の形態の財産に対する所有権と管理権限、相続財産、天然資源、適切な新技術、マイクロファイナンスを含む金融サービスに加え、経済的資源についても平等な権利を持つことができるように確保する。</t>
    <phoneticPr fontId="2"/>
  </si>
  <si>
    <t>1.5   2030年までに、貧困層や脆弱な状況にある人々の強靱性（レジリエンス）を構築し、気候変動に関連する極端な気象現象やその他の経済、社会、環境的ショックや災害に暴露や脆弱性を軽減する。</t>
    <phoneticPr fontId="2"/>
  </si>
  <si>
    <t>1.a   あらゆる次元での貧困を終わらせるための計画や政策を実施するべく、後発開発途上国をはじめとする開発途上国に対して適切かつ予測可能な手段を講じるため、開発協力の強化などを通じて、さまざまな供給源からの相当量の資源の動員を確保する。</t>
    <phoneticPr fontId="2"/>
  </si>
  <si>
    <t>1.b   貧困撲滅のための行動への投資拡大を支援するため、国、地域及び国際レベルで、貧困層やジェンダーに配慮した開発戦略に基づいた適正な政策的枠組みを構築する。</t>
    <phoneticPr fontId="2"/>
  </si>
  <si>
    <t>2.1   2030年までに、飢餓を撲滅し、すべての人々、特に貧困層及び幼児を含む脆弱な立場にある人々が一年中安全かつ栄養のある食料を十分得られるようにする。</t>
    <phoneticPr fontId="2"/>
  </si>
  <si>
    <t>2.2   ５歳未満の子供の発育阻害や消耗性疾患について国際的に合意されたターゲットを2025年までに達成するなど、2030年までにあらゆる形態の栄養不良を解消し、若年女子、妊婦・授乳婦及び高齢者の栄養ニーズへの対処を行う。</t>
    <phoneticPr fontId="2"/>
  </si>
  <si>
    <t>2.3   2030年までに、土地、その他の生産資源や、投入財、知識、金融サービス、市場及び高付加価値化や非農業雇用の機会への確実かつ平等なアクセスの確保などを通じて、女性、先住民、家族農家、牧畜民及び漁業者をはじめとする小規模食料生産者の農業生産性及び所得を倍増させる。</t>
    <phoneticPr fontId="2"/>
  </si>
  <si>
    <t>2.4   2030年までに、生産性を向上させ、生産量を増やし、生態系を維持し、気候変動や極端な気象現象、干ばつ、洪水及びその他の災害に対する適応能力を向上させ、漸進的に土地と土壌の質を改善させるような、持続可能な食料生産システムを確保し、強靭（レジリエント）な農業を実践する。</t>
    <phoneticPr fontId="2"/>
  </si>
  <si>
    <t>2.5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t>
    <phoneticPr fontId="2"/>
  </si>
  <si>
    <t>2.a   開発途上国、特に後発開発途上国における農業生産能力向上のために、国際協力の強化などを通じて、農村インフラ、農業研究・普及サービス、技術開発及び植物・家畜のジーン・バンクへの投資の拡大を図る。</t>
    <phoneticPr fontId="2"/>
  </si>
  <si>
    <t>2.b   ドーハ開発ラウンドのマンデートに従い、すべての農産物輸出補助金及び同等の効果を持つすべての輸出措置の同時撤廃などを通じて、世界の市場における貿易制限や歪みを是正及び防止する。</t>
    <phoneticPr fontId="2"/>
  </si>
  <si>
    <t>2.c   食料価格の極端な変動に歯止めをかけるため、食料市場及びデリバティブ市場の適正な機能を確保するための措置を講じ、食料備蓄などの市場情報への適時のアクセスを容易にする。</t>
    <phoneticPr fontId="2"/>
  </si>
  <si>
    <t>3.1   2030年までに、世界の妊産婦の死亡率を出生10万人当たり70人未満に削減する。</t>
    <phoneticPr fontId="2"/>
  </si>
  <si>
    <t>3.2   すべての国が新生児死亡率を少なくとも出生1,000件中12件以下まで減らし、５歳以下死亡率を少なくとも出生1,000件中25件以下まで減らすことを目指し、 2030年までに、新生児及び５歳未満児の予防可能な死亡を根絶する。</t>
    <phoneticPr fontId="2"/>
  </si>
  <si>
    <t>3.3   2030年までに、エイズ、結核、マラリア及び顧みられない熱帯病といった伝染病を根絶するとともに肝炎、水系感染症及びその他の感染症に対処する。</t>
    <phoneticPr fontId="2"/>
  </si>
  <si>
    <t>3.4   2030年までに、非感染性疾患による若年死亡率を、予防や治療を通じて３分の１減少させ、精神保健及び福祉を促進する。</t>
    <phoneticPr fontId="2"/>
  </si>
  <si>
    <t>3.5   薬物乱用やアルコールの有害な摂取を含む、物質乱用の防止・治療を強化する。</t>
    <phoneticPr fontId="2"/>
  </si>
  <si>
    <t>3.6   2020年までに、世界の道路交通事故による死傷者を半減させる。</t>
    <phoneticPr fontId="2"/>
  </si>
  <si>
    <t>3.7   2030年までに、家族計画、情報・教育及び性と生殖に関する健康の国家戦略・計画への組み入れを含む、性と生殖に関する保健サービスをすべての人々が利用できるようにする。</t>
    <phoneticPr fontId="2"/>
  </si>
  <si>
    <t>3.8   すべ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t>
    <phoneticPr fontId="2"/>
  </si>
  <si>
    <t>3.9   2030年までに、有害化学物質、ならびに大気、水質及び土壌の汚染による死亡及び疾病の件数を大幅に減少させる。</t>
    <phoneticPr fontId="2"/>
  </si>
  <si>
    <t>3.a   すべての国々において、たばこの規制に関する世界保健機関枠組条約の実施を適宜強化する。</t>
    <phoneticPr fontId="2"/>
  </si>
  <si>
    <t>3.b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すべての人々への医薬品のアクセス提供にかかわる「知的所有権の貿易関連の側面に関する協定（TRIPS協定）」の柔軟性に関する規定を最大限に行使する開発途上国の権利を確約したものである。</t>
    <phoneticPr fontId="2"/>
  </si>
  <si>
    <t>3.c   開発途上国、特に後発開発途上国及び小島嶼開発途上国において保健財政及び保健人材の採用、能力開発・訓練及び定着を大幅に拡大させる。</t>
    <phoneticPr fontId="2"/>
  </si>
  <si>
    <t>3.d   すべての国々、特に開発途上国の国家・世界規模な健康危険因子の早期警告、危険因子緩和及び危険因子管理のための能力を強化する。</t>
    <phoneticPr fontId="2"/>
  </si>
  <si>
    <t>4.2   2030年までに、すべての子供が男女の区別なく、質の高い乳幼児の発達・ケア及び就学前教育にアクセスすることにより、初等教育を受ける準備が整うようにする。</t>
    <phoneticPr fontId="2"/>
  </si>
  <si>
    <t>4.3   2030年までに、すべての人々が男女の区別なく、手の届く質の高い技術教育・職業教育及び大学を含む高等教育への平等なアクセスを得られるようにする。</t>
    <phoneticPr fontId="2"/>
  </si>
  <si>
    <t>4.4   2030年までに、技術的・職業的スキルなど、雇用、働きがいのある人間らしい仕事及び起業に必要な技能を備えた若者と成人の割合を大幅に増加させる。</t>
    <phoneticPr fontId="2"/>
  </si>
  <si>
    <t>4.5   2030年までに、教育におけるジェンダー格差を無くし、障害者、先住民及び脆弱な立場にある子供など、脆弱層があらゆるレベルの教育や職業訓練に平等にアクセスできるようにする。</t>
    <phoneticPr fontId="2"/>
  </si>
  <si>
    <t>4.6   2030年までに、すべての若者及び大多数（男女ともに）の成人が、読み書き能力及び基本的計算能力を身に付けられるようにする。</t>
    <phoneticPr fontId="2"/>
  </si>
  <si>
    <t>4.7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t>
    <phoneticPr fontId="2"/>
  </si>
  <si>
    <t>4.a   子供、障害及びジェンダーに配慮した教育施設を構築・改良し、すべての人々に安全で非暴力的、包摂的、効果的な学習環境を提供できるようにする。</t>
    <phoneticPr fontId="2"/>
  </si>
  <si>
    <t>4.b   2020年までに、開発途上国、特に後発開発途上国及び小島嶼開発途上国、ならびにアフリカ諸国を対象とした、職業訓練、情報通信技術（ICT）、技術・工学・科学プログラムなど、先進国及びその他の開発途上国における高等教育の奨学金の件数を全世界で大幅に増加させる。</t>
    <phoneticPr fontId="2"/>
  </si>
  <si>
    <t>4.c   2030年までに、開発途上国、特に後発開発途上国及び小島嶼開発途上国における教員研修のための国際協力などを通じて、質の高い教員の数を大幅に増加させる。</t>
    <phoneticPr fontId="2"/>
  </si>
  <si>
    <t>5.1   あらゆる場所におけるすべての女性及び女児に対するあらゆる形態の差別を撤廃する。</t>
    <phoneticPr fontId="2"/>
  </si>
  <si>
    <t>5.2   人身売買や性的、その他の種類の搾取など、すべての女性及び女児に対する、公共・私的空間におけるあらゆる形態の暴力を排除する。</t>
    <phoneticPr fontId="2"/>
  </si>
  <si>
    <t>5.3   未成年者の結婚、早期結婚、強制結婚及び女性器切除など、あらゆる有害な慣行を撤廃する。</t>
    <phoneticPr fontId="2"/>
  </si>
  <si>
    <t>5.4   公共のサービス、インフラ及び社会保障政策の提供、ならびに各国の状況に応じた世帯・家族内における責任分担を通じて、無報酬の育児・介護や家事労働を認識・評価する。</t>
    <phoneticPr fontId="2"/>
  </si>
  <si>
    <t>5.5   政治、経済、公共分野でのあらゆるレベルの意思決定において、完全かつ効果的な女性の参画及び平等なリーダーシップの機会を確保する。</t>
    <phoneticPr fontId="2"/>
  </si>
  <si>
    <t>5.6   国際人口・開発会議（ICPD）の行動計画及び北京行動綱領、ならびにこれらの検証会議の成果文書に従い、性と生殖に関する健康及び権利への普遍的アクセスを確保する。</t>
    <phoneticPr fontId="2"/>
  </si>
  <si>
    <t>5.a   女性に対し、経済的資源に対する同等の権利、ならびに各国法に従い、オーナーシップ及び土地その他の財産、金融サービス、相続財産、天然資源に対するアクセスを与えるための改革に着手する。</t>
    <phoneticPr fontId="2"/>
  </si>
  <si>
    <t>5.b   女性の能力強化促進のため、ICTをはじめとする実現技術の活用を強化する。</t>
    <phoneticPr fontId="2"/>
  </si>
  <si>
    <t>5.c   ジェンダー平等の促進、ならびにすべての女性及び女子のあらゆるレベルでの能力強化のための適正な政策及び拘束力のある法規を導入・強化する。</t>
    <phoneticPr fontId="2"/>
  </si>
  <si>
    <t>6.1   2030年までに、すべての人々の、安全で安価な飲料水の普遍的かつ衡平なアクセスを達成する。</t>
    <phoneticPr fontId="2"/>
  </si>
  <si>
    <t>6.2   2030年までに、すべての人々の、適切かつ平等な下水施設・衛生施設へのアクセスを達成し、野外での排泄をなくす。女性及び女児、ならびに脆弱な立場にある人々のニーズに特に注意を払う。</t>
    <phoneticPr fontId="2"/>
  </si>
  <si>
    <t>6.3   2030年までに、汚染の減少、投棄の廃絶と有害な化学物・物質の放出の最小化、未処理の排水の割合半減及び再生利用と安全な再利用の世界的規模で大幅に増加させることにより、水質を改善する。</t>
    <phoneticPr fontId="2"/>
  </si>
  <si>
    <t>6.4   2030年までに、全セクターにおいて水利用の効率を大幅に改善し、淡水の持続可能な採取及び供給を確保し水不足に対処するとともに、水不足に悩む人々の数を大幅に減少させる。</t>
    <phoneticPr fontId="2"/>
  </si>
  <si>
    <t>6.5   2030年までに、国境を越えた適切な協力を含む、あらゆるレベルでの統合水資源管理を実施する。</t>
    <phoneticPr fontId="2"/>
  </si>
  <si>
    <t>6.6   2020年までに、山地、森林、湿地、河川、帯水層、湖沼を含む水に関連する生態系の保護・回復を行う。</t>
    <phoneticPr fontId="2"/>
  </si>
  <si>
    <t>6.a   2030年までに、集水、海水淡水化、水の効率的利用、排水処理、リサイクル・再利用技術を含む開発途上国における水と衛生分野での活動と計画を対象とした国際協力と能力構築支援を拡大する。</t>
    <phoneticPr fontId="2"/>
  </si>
  <si>
    <t>6.b   水と衛生に関わる分野の管理向上における地域コミュニティの参加を支援・強化する。</t>
    <phoneticPr fontId="2"/>
  </si>
  <si>
    <t>7.1   2030年までに、安価かつ信頼できる現代的エネルギーサービスへの普遍的アクセスを確保する。</t>
    <phoneticPr fontId="2"/>
  </si>
  <si>
    <t>7.2   2030年までに、世界のエネルギーミックスにおける再生可能エネルギーの割合を大幅に拡大させる。</t>
    <phoneticPr fontId="2"/>
  </si>
  <si>
    <t>7.3   2030年までに、世界全体のエネルギー効率の改善率を倍増させる。</t>
    <phoneticPr fontId="2"/>
  </si>
  <si>
    <t>7.a   2030年までに、再生可能エネルギー、エネルギー効率及び先進的かつ環境負荷の低い化石燃料技術などのクリーンエネルギーの研究及び技術へのアクセスを促進するための国際協力を強化し、エネルギー関連インフラとクリーンエネルギー技術への投資を促進する。</t>
    <phoneticPr fontId="2"/>
  </si>
  <si>
    <t>7.b   2030年までに、各々の支援プログラムに沿って開発途上国、特に後発開発途上国及び小島嶼開発途上国、内陸開発途上国のすべての人々に現代的で持続可能なエネルギーサービスを供給できるよう、インフラ拡大と技術向上を行う。</t>
    <phoneticPr fontId="2"/>
  </si>
  <si>
    <t>8.1   各国の状況に応じて、一人当たり経済成長率を持続させる。特に後発開発途上国は少なくとも年率７%の成長率を保つ。</t>
    <phoneticPr fontId="2"/>
  </si>
  <si>
    <t>8.2   高付加価値セクターや労働集約型セクターに重点を置くことなどにより、多様化、技術向上及びイノベーションを通じた高いレベルの経済生産性を達成する。</t>
    <phoneticPr fontId="2"/>
  </si>
  <si>
    <t>8.3   生産活動や適切な雇用創出、起業、創造性及びイノベーションを支援する開発重視型の政策を促進するとともに、金融サービスへのアクセス改善などを通じて中小零細企業の設立や成長を奨励する。</t>
    <phoneticPr fontId="2"/>
  </si>
  <si>
    <t>8.4   2030年までに、世界の消費と生産における資源効率を漸進的に改善させ、先進国主導の下、持続可能な消費と生産に関する10年計画枠組みに従い、経済成長と環境悪化の分断を図る。</t>
    <phoneticPr fontId="2"/>
  </si>
  <si>
    <t>8.5   2030年までに、若者や障害者を含むすべての男性及び女性の、完全かつ生産的な雇用及び働きがいのある人間らしい仕事、ならびに同一価値の労働についての同一賃金を達成する。</t>
    <phoneticPr fontId="2"/>
  </si>
  <si>
    <t>8.6   2020年までに、就労、就学及び職業訓練のいずれも行っていない若者の割合を大幅に減らす</t>
    <phoneticPr fontId="2"/>
  </si>
  <si>
    <t>8.7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t>
    <phoneticPr fontId="2"/>
  </si>
  <si>
    <t>8.8   移住労働者、特に女性の移住労働者や不安定な雇用状態にある労働者など、すべての労働者の権利を保護し、安全・安心な労働環境を促進する。</t>
    <phoneticPr fontId="2"/>
  </si>
  <si>
    <t>8.9   2030年までに、雇用創出、地方の文化振興・産品販促につながる持続可能な観光業を促進するための政策を立案し実施する。</t>
    <phoneticPr fontId="2"/>
  </si>
  <si>
    <t>8.10   国内の金融機関の能力を強化し、すべての人々の銀行取引、保険及び金融サービスへのアクセスを促進・拡大する。</t>
    <phoneticPr fontId="2"/>
  </si>
  <si>
    <t>8.a   後発開発途上国への貿易関連技術支援のための拡大統合フレームワーク（EIF）などを通じた支援を含む、開発途上国、特に後発開発途上国に対する貿易のための援助を拡大する。</t>
    <phoneticPr fontId="2"/>
  </si>
  <si>
    <t>8.b   2020年までに、若年雇用のための世界的戦略及び国際労働機関（ILO）の仕事に関する世界協定の実施を展開・運用化する。</t>
    <phoneticPr fontId="2"/>
  </si>
  <si>
    <t>9.1   すべての人々に安価で公平なアクセスに重点を置いた経済発展と人間の福祉を支援するために、地域・越境インフラを含む質の高い、信頼でき、持続可能かつ強靱（レジリエント）なインフラを開発する。</t>
    <phoneticPr fontId="2"/>
  </si>
  <si>
    <t>9.2   包摂的かつ持続可能な産業化を促進し、2030年までに各国の状況に応じて雇用及びGDPに占める産業セクターの割合を大幅に増加させる。後発開発途上国については同割合を倍増させる。</t>
    <phoneticPr fontId="2"/>
  </si>
  <si>
    <t>9.3   特に開発途上国における小規模の製造業その他の企業の、安価な資金貸付などの金融サービスやバリューチェーン及び市場への統合へのアクセスを拡大する。</t>
    <phoneticPr fontId="2"/>
  </si>
  <si>
    <t>9.4   2030年までに、資源利用効率の向上とクリーン技術及び環境に配慮した技術・産業プロセスの導入拡大を通じたインフラ改良や産業改善により、持続可能性を向上させる。すべての国々は各国の能力に応じた取組を行う。</t>
    <phoneticPr fontId="2"/>
  </si>
  <si>
    <t>9.5   2030年までにイノベーションを促進させることや100万人当たりの研究開発従事者数を大幅に増加させ、また官民研究開発の支出を拡大させるなど、開発途上国をはじめとするすべての国々の産業セクターにおける科学研究を促進し、技術能力を向上させる。</t>
    <phoneticPr fontId="2"/>
  </si>
  <si>
    <t>9.a   アフリカ諸国、後発開発途上国、内陸開発途上国及び小島嶼開発途上国への金融・テクノロジー・技術の支援強化を通じて、開発途上国における持続可能かつ強靱（レジリエント）なインフラ開発を促進する。</t>
    <phoneticPr fontId="2"/>
  </si>
  <si>
    <t>9.b   産業の多様化や商品への付加価値創造などに資する政策環境の確保などを通じて、開発途上国の国内における技術開発、研究及びイノベーションを支援する。</t>
    <phoneticPr fontId="2"/>
  </si>
  <si>
    <t>9.c   後発開発途上国において情報通信技術へのアクセスを大幅に向上させ、2020年までに普遍的かつ安価なインターネットアクセスを提供できるよう図る。</t>
    <phoneticPr fontId="2"/>
  </si>
  <si>
    <t>10.1   2030年までに、各国の所得下位40%の所得成長率について、国内平均を上回る数値を漸進的に達成し、持続させる。</t>
    <phoneticPr fontId="2"/>
  </si>
  <si>
    <t>10.2   2030年までに、年齢、性別、障害、人種、民族、出自、宗教、あるいは経済的地位その他の状況に関わりなく、すべての人々の能力強化及び社会的、経済的及び政治的な包含を促進する。</t>
    <phoneticPr fontId="2"/>
  </si>
  <si>
    <t>10.3   差別的な法律、政策及び慣行の撤廃、ならびに適切な関連法規、政策、行動の促進などを通じて、機会均等を確保し、成果の不平等を是正する。</t>
    <phoneticPr fontId="2"/>
  </si>
  <si>
    <t>10.4   税制、賃金、社会保障政策をはじめとする政策を導入し、平等の拡大を漸進的に達成する。</t>
    <phoneticPr fontId="2"/>
  </si>
  <si>
    <t>10.5   世界金融市場と金融機関に対する規制とモニタリングを改善し、こうした規制の実施を強化する。</t>
    <phoneticPr fontId="2"/>
  </si>
  <si>
    <t>10.6   地球規模の国際経済・金融制度の意思決定における開発途上国の参加や発言力を拡大させることにより、より効果的で信用力があり、説明責任のある正当な制度を実現する。</t>
    <phoneticPr fontId="2"/>
  </si>
  <si>
    <t>10.7   計画に基づき良く管理された移民政策の実施などを通じて、秩序のとれた、安全で規則的かつ責任ある移住や流動性を促進する。</t>
    <phoneticPr fontId="2"/>
  </si>
  <si>
    <t>11.1   2030年までに、すべての人々の、適切、安全かつ安価な住宅及び基本的サービスへのアクセスを確保し、スラムを改善する。</t>
    <phoneticPr fontId="2"/>
  </si>
  <si>
    <t>11.2   2030年までに、脆弱な立場にある人々、女性、子供、障害者及び高齢者のニーズに特に配慮し、公共交通機関の拡大などを通じた交通の安全性改善により、すべての人々に、安全かつ安価で容易に利用できる、持続可能な輸送システムへのアクセスを提供する。</t>
    <phoneticPr fontId="2"/>
  </si>
  <si>
    <t>11.3   2030年までに、包摂的かつ持続可能な都市化を促進し、すべての国々の参加型、包摂的かつ持続可能な人間居住計画・管理の能力を強化する。</t>
    <phoneticPr fontId="2"/>
  </si>
  <si>
    <t>11.4   世界の文化遺産及び自然遺産の保護・保全の努力を強化する。</t>
    <phoneticPr fontId="2"/>
  </si>
  <si>
    <t>11.5   2030年までに、貧困層及び脆弱な立場にある人々の保護に焦点をあてながら、水関連災害などの災害による死者や被災者数を大幅に削減し、世界の国内総生産比で直接的経済損失を大幅に減らす。</t>
    <phoneticPr fontId="2"/>
  </si>
  <si>
    <t>11.6   2030年までに、大気の質及び一般並びにその他の廃棄物の管理に特別な注意を払うことによるものを含め、都市の一人当たりの環境上の悪影響を軽減する。</t>
    <phoneticPr fontId="2"/>
  </si>
  <si>
    <t>11.7   2030年までに、女性、子供、高齢者及び障害者を含め、人々に安全で包摂的かつ利用が容易な緑地や公共スペースへの普遍的アクセスを提供する。</t>
    <phoneticPr fontId="2"/>
  </si>
  <si>
    <t>11.a   各国・地域規模の開発計画の強化を通じて、経済、社会、環境面における都市部、都市周辺部及び農村部間の良好なつながりを支援する。</t>
    <phoneticPr fontId="2"/>
  </si>
  <si>
    <t>11.b   2020年までに、包含、資源効率、気候変動の緩和と適応、災害に対する強靱さ（レジリエンス）を目指す総合的政策及び計画を導入・実施した都市及び人間居住地の件数を大幅に増加させ、仙台防災枠組2015-2030に沿って、あらゆるレベルでの総合的な災害リスク管理の策定と実施を行う。</t>
    <phoneticPr fontId="2"/>
  </si>
  <si>
    <t>12.1   開発途上国の開発状況や能力を勘案しつつ、持続可能な消費と生産に関する10年計画枠組み（10YFP）を実施し、先進国主導の下、すべての国々が対策を講じる。</t>
    <phoneticPr fontId="2"/>
  </si>
  <si>
    <t>12.2   2030年までに天然資源の持続可能な管理及び効率的な利用を達成する。</t>
    <phoneticPr fontId="2"/>
  </si>
  <si>
    <t>12.3   2030年までに小売・消費レベルにおける世界全体の一人当たりの食料の廃棄を半減させ、収穫後損失などの生産・サプライチェーンにおける食品ロスを減少させる。</t>
    <phoneticPr fontId="2"/>
  </si>
  <si>
    <t>12.4   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t>
    <phoneticPr fontId="2"/>
  </si>
  <si>
    <t>12.5   2030年までに、廃棄物の発生防止、削減、再生利用及び再利用により、廃棄物の発生を大幅に削減する。</t>
    <phoneticPr fontId="2"/>
  </si>
  <si>
    <t>12.6   特に大企業や多国籍企業などの企業に対し、持続可能な取り組みを導入し、持続可能性に関する情報を定期報告に盛り込むよう奨励する。</t>
    <phoneticPr fontId="2"/>
  </si>
  <si>
    <t>12.7   国内の政策や優先事項に従って持続可能な公共調達の慣行を促進する。</t>
    <phoneticPr fontId="2"/>
  </si>
  <si>
    <t>12.8   2030年までに、人々があらゆる場所において、持続可能な開発及び自然と調和したライフスタイルに関する情報と意識を持つようにする。</t>
    <phoneticPr fontId="2"/>
  </si>
  <si>
    <t>12.a   開発途上国に対し、より持続可能な消費・生産形態の促進のための科学的・技術的能力の強化を支援する。</t>
    <phoneticPr fontId="2"/>
  </si>
  <si>
    <t>12.b   雇用創出、地方の文化振興・産品販促につながる持続可能な観光業に対して持続可能な開発がもたらす影響を測定する手法を開発・導入する。</t>
    <phoneticPr fontId="2"/>
  </si>
  <si>
    <t>12.c   開発途上国の特別なニーズや状況を十分考慮し、貧困層やコミュニティを保護する形で開発に関する悪影響を最小限に留めつつ、税制改正や、有害な補助金が存在する場合はその環境への影響を考慮してその段階的廃止などを通じ、各国の状況に応じて、市場のひずみを除去することで、浪費的な消費を奨励する、化石燃料に対する非効率な補助金を合理化する。</t>
    <phoneticPr fontId="2"/>
  </si>
  <si>
    <t>13.1   すべての国々において、気候関連災害や自然災害に対する強靱性（レジリエンス）及び適応の能力を強化する。</t>
    <phoneticPr fontId="2"/>
  </si>
  <si>
    <t>13.2   気候変動対策を国別の政策、戦略及び計画に盛り込む。</t>
    <phoneticPr fontId="2"/>
  </si>
  <si>
    <t>13.3   気候変動の緩和、適応、影響軽減及び早期警戒に関する教育、啓発、人的能力及び制度機能を改善する。</t>
    <phoneticPr fontId="2"/>
  </si>
  <si>
    <t>13.a   重要な緩和行動の実施とその実施における透明性確保に関する開発途上国のニーズに対応するため、2020年までにあらゆる供給源から年間1,000億ドルを共同で動員するという、UNFCCCの先進締約国によるコミットメントを実施するとともに、可能な限り速やかに資本を投入して緑の気候基金を本格始動させる。</t>
    <phoneticPr fontId="2"/>
  </si>
  <si>
    <t>13.b   後発開発途上国及び小島嶼開発途上国において、女性や青年、地方及び社会的に疎外されたコミュニティに焦点を当てることを含め、気候変動関連の効果的な計画策定と管理のための能力を向上するメカニズムを推進する。</t>
    <phoneticPr fontId="2"/>
  </si>
  <si>
    <t>14.1   2025年までに、海洋ごみや富栄養化を含む、特に陸上活動による汚染など、あらゆる種類の海洋汚染を防止し、大幅に削減する。</t>
    <phoneticPr fontId="2"/>
  </si>
  <si>
    <t>14.2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t>
    <phoneticPr fontId="2"/>
  </si>
  <si>
    <t>14.3   あらゆるレベルでの科学的協力の促進などを通じて、海洋酸性化の影響を最小限化し、対処する。</t>
    <phoneticPr fontId="2"/>
  </si>
  <si>
    <t>14.4   水産資源を、実現可能な最短期間で少なくとも各資源の生物学的特性によって定められる最大持続生産量のレベルまで回復させるため、2020年までに、漁獲を効果的に規制し、過剰漁業や違法・無報告・無規制（IUU）漁業及び破壊的な漁業慣行を終了し、科学的な管理計画を実施する。</t>
    <phoneticPr fontId="2"/>
  </si>
  <si>
    <t>14.5   2020年までに、国内法及び国際法に則り、最大限入手可能な科学情報に基づいて、少なくとも沿岸域及び海域の10パーセントを保全する。</t>
    <phoneticPr fontId="2"/>
  </si>
  <si>
    <t>14.6   開発途上国及び後発開発途上国に対する適切かつ効果的な、特別かつ異なる待遇が、世界貿易機関（WTO）漁業補助金交渉の不可分の要素であるべきことを認識した上で、2020年までに、過剰漁獲能力や過剰漁獲につながる漁業補助金を禁止し、違法・無報告・無規制（IUU）漁業につながる補助金を撤廃し、同様の新たな補助金の導入を抑制する。</t>
    <phoneticPr fontId="2"/>
  </si>
  <si>
    <t>14.7   2030年までに、漁業、水産養殖及び観光の持続可能な管理などを通じ、小島嶼開発途上国及び後発開発途上国の海洋資源の持続的な利用による経済的便益を増大させる。</t>
    <phoneticPr fontId="2"/>
  </si>
  <si>
    <t>14.a   海洋の健全性の改善と、開発途上国、特に小島嶼開発途上国および後発開発途上国の開発における海洋生物多様性の寄与向上のために、海洋技術の移転に関するユネスコ政府間海洋学委員会の基準・ガイドラインを勘案しつつ、科学的知識の増進、研究能力の向上、及び海洋技術の移転を行う。</t>
    <phoneticPr fontId="2"/>
  </si>
  <si>
    <t>14.b   小規模・沿岸零細漁業者に対し、海洋資源及び市場へのアクセスを提供する。</t>
    <phoneticPr fontId="2"/>
  </si>
  <si>
    <t>14.c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t>
    <phoneticPr fontId="2"/>
  </si>
  <si>
    <t>15.1   2020年までに、国際協定の下での義務に則って、森林、湿地、山地及び乾燥地をはじめとする陸域生態系と内陸淡水生態系及びそれらのサービスの保全、回復及び持続可能な利用を確保する。</t>
    <phoneticPr fontId="2"/>
  </si>
  <si>
    <t>15.2   2020年までに、あらゆる種類の森林の持続可能な経営の実施を促進し、森林減少を阻止し、劣化した森林を回復し、世界全体で新規植林及び再植林を大幅に増加させる。</t>
    <phoneticPr fontId="2"/>
  </si>
  <si>
    <t>15.3   2030年までに、砂漠化に対処し、砂漠化、干ばつ及び洪水の影響を受けた土地などの劣化した土地と土壌を回復し、土地劣化に荷担しない世界の達成に尽力する。</t>
    <phoneticPr fontId="2"/>
  </si>
  <si>
    <t>15.4   2030年までに持続可能な開発に不可欠な便益をもたらす山地生態系の能力を強化するため、生物多様性を含む山地生態系の保全を確実に行う。</t>
    <phoneticPr fontId="2"/>
  </si>
  <si>
    <t>15.5   自然生息地の劣化を抑制し、生物多様性の損失を阻止し、2020年までに絶滅危惧種を保護し、また絶滅防止するための緊急かつ意味のある対策を講じる。</t>
    <phoneticPr fontId="2"/>
  </si>
  <si>
    <t>15.6   国際合意に基づき、遺伝資源の利用から生ずる利益の公正かつ衡平な配分を推進するとともに、遺伝資源への適切なアクセスを推進する。</t>
    <phoneticPr fontId="2"/>
  </si>
  <si>
    <t>15.7   保護の対象となっている動植物種の密猟及び違法取引を撲滅するための緊急対策を講じるとともに、違法な野生生物製品の需要と供給の両面に対処する。</t>
    <phoneticPr fontId="2"/>
  </si>
  <si>
    <t>15.8   2020年までに、外来種の侵入を防止するとともに、これらの種による陸域・海洋生態系への影響を大幅に減少させるための対策を導入し、さらに優先種の駆除または根絶を行う。</t>
    <phoneticPr fontId="2"/>
  </si>
  <si>
    <t>15.9   2020年までに、生態系と生物多様性の価値を、国や地方の計画策定、開発プロセス及び貧困削減のための戦略及び会計に組み込む。</t>
    <phoneticPr fontId="2"/>
  </si>
  <si>
    <t>15.a   生物多様性と生態系の保全と持続的な利用のために、あらゆる資金源からの資金の動員及び大幅な増額を行う。</t>
    <phoneticPr fontId="2"/>
  </si>
  <si>
    <t>15.b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t>
    <phoneticPr fontId="2"/>
  </si>
  <si>
    <t>15.c   持続的な生計機会を追求するために地域コミュニティの能力向上を図る等、保護種の密猟及び違法な取引に対処するための努力に対する世界的な支援を強化する。</t>
    <phoneticPr fontId="2"/>
  </si>
  <si>
    <t>16.1   あらゆる場所において、すべての形態の暴力及び暴力に関連する死亡率を大幅に減少させる。</t>
    <phoneticPr fontId="2"/>
  </si>
  <si>
    <t>16.2   子供に対する虐待、搾取、取引及びあらゆる形態の暴力及び拷問を撲滅する。</t>
    <phoneticPr fontId="2"/>
  </si>
  <si>
    <t>16.3   国家及び国際的なレベルでの法の支配を促進し、すべての人々に司法への平等なアクセスを提供する。</t>
    <phoneticPr fontId="2"/>
  </si>
  <si>
    <t>16.4   2030年までに、違法な資金及び武器の取引を大幅に減少させ、奪われた財産の回復及び返還を強化し、あらゆる形態の組織犯罪を根絶する。</t>
    <phoneticPr fontId="2"/>
  </si>
  <si>
    <t>16.5   あらゆる形態の汚職や贈賄を大幅に減少させる。</t>
    <phoneticPr fontId="2"/>
  </si>
  <si>
    <t>16.6   あらゆるレベルにおいて、有効で説明責任のある透明性の高い公共機関を発展させる。</t>
    <phoneticPr fontId="2"/>
  </si>
  <si>
    <t>16.7   あらゆるレベルにおいて、対応的、包摂的、参加型及び代表的な意思決定を確保する。</t>
    <phoneticPr fontId="2"/>
  </si>
  <si>
    <t>16.8   グローバル・ガバナンス機関への開発途上国の参加を拡大・強化する。</t>
    <phoneticPr fontId="2"/>
  </si>
  <si>
    <t>16.9   2030年までに、すべての人々に出生登録を含む法的な身分証明を提供する。</t>
    <phoneticPr fontId="2"/>
  </si>
  <si>
    <t>16.10   国内法規及び国際協定に従い、情報への公共アクセスを確保し、基本的自由を保障する。</t>
    <phoneticPr fontId="2"/>
  </si>
  <si>
    <t>16.a   特に開発途上国において、暴力の防止とテロリズム・犯罪の撲滅に関するあらゆるレベルでの能力構築のため、国際協力などを通じて関連国家機関を強化する。</t>
    <phoneticPr fontId="2"/>
  </si>
  <si>
    <t>16.b   持続可能な開発のための非差別的な法規及び政策を推進し、実施する。</t>
    <phoneticPr fontId="2"/>
  </si>
  <si>
    <t>17.1   課税及び徴税能力の向上のため、開発途上国への国際的な支援なども通じて、国内資源の動員を強化する。</t>
    <phoneticPr fontId="2"/>
  </si>
  <si>
    <t>17.2   先進国は、開発途上国に対するODAをGNI比0.7%に、後発開発途上国に対するODAをGNI比0.15～0.20%にするという目標を達成するとの多くの国によるコミットメントを含むODAに係るコミットメントを完全に実施する。ODA供与国が、少なくともGNI比0.20%のODAを後発開発途上国に供与するという目標の設定を検討することを奨励する。</t>
    <phoneticPr fontId="2"/>
  </si>
  <si>
    <t>17.3   複数の財源から、開発途上国のための追加的資金源を動員する。</t>
    <phoneticPr fontId="2"/>
  </si>
  <si>
    <t>17.4   必要に応じた負債による資金調達、債務救済及び債務再編の促進を目的とした協調的な政策により、開発途上国の長期的な債務の持続可能性の実現を支援し、重債務貧困国（HIPC）の対外債務への対応により債務リスクを軽減する。</t>
    <phoneticPr fontId="2"/>
  </si>
  <si>
    <t>17.5   後発開発途上国のための投資促進枠組みを導入及び実施する。</t>
    <phoneticPr fontId="2"/>
  </si>
  <si>
    <t>17.6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t>
    <phoneticPr fontId="2"/>
  </si>
  <si>
    <t>17.7   開発途上国に対し、譲許的・特恵的条件などの相互に合意した有利な条件の下で、環境に配慮した技術の開発、移転、普及及び拡散を促進する。</t>
    <phoneticPr fontId="2"/>
  </si>
  <si>
    <t>17.8   2017年までに、後発開発途上国のための技術バンク及び科学技術イノベーション能力構築メカニズムを完全運用させ、情報通信技術（ICT）をはじめとする実現技術の利用を強化する。</t>
    <phoneticPr fontId="2"/>
  </si>
  <si>
    <t>17.9   すべての持続可能な開発目標を実施するための国家計画を支援するべく、南北協力、南南協力及び三角協力などを通じて、開発途上国における効果的かつ的をしぼった能力構築の実施に対する国際的な支援を強化する。</t>
    <phoneticPr fontId="2"/>
  </si>
  <si>
    <t>17.10   ドーハ・ラウンド（DDA）交渉の受諾を含むWTOの下での普遍的でルールに基づいた、差別的でない、公平な多角的貿易体制を促進する。</t>
    <phoneticPr fontId="2"/>
  </si>
  <si>
    <t>17.11   開発途上国による輸出を大幅に増加させ、特に2020年までに世界の輸出に占める後発開発途上国のシェアを倍増させる。</t>
    <phoneticPr fontId="2"/>
  </si>
  <si>
    <t>17.12 後発開発途上国からの輸入に対する特恵的な原産地規則が透明で簡略的かつ市場アクセスの円滑化に寄与するものとなるようにすることを含む世界貿易機関（WTO）の決定に矛盾しない形で、すべての後発開発途上国に対し、永続的な無税・無枠の市場アクセスを適時実施する。</t>
    <phoneticPr fontId="2"/>
  </si>
  <si>
    <t>17.13   政策協調や政策の首尾一貫性などを通じて、世界的なマクロ経済の安定を促進する。</t>
    <phoneticPr fontId="2"/>
  </si>
  <si>
    <t>17.14   持続可能な開発のための政策の一貫性を強化する。</t>
    <phoneticPr fontId="2"/>
  </si>
  <si>
    <t>17.15   貧困撲滅と持続可能な開発のための政策の確立・実施にあたっては、各国の政策空間及びリーダーシップを尊重する。</t>
    <phoneticPr fontId="2"/>
  </si>
  <si>
    <t>17.16   すべ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t>
    <phoneticPr fontId="2"/>
  </si>
  <si>
    <t>17.17   さまざまなパートナーシップの経験や資源戦略を基にした、効果的な公的、官民、市民社会のパートナーシップを奨励・推進する。</t>
    <phoneticPr fontId="2"/>
  </si>
  <si>
    <t>17.18   2020年までに、後発開発途上国及び小島嶼開発途上国を含む開発途上国に対する能力構築支援を強化し、所得、性別、年齢、人種、民族、居住資格、障害、地理的位置及びその他各国事情に関連する特性別の質が高く、タイムリーかつ信頼性のある非集計型データの入手可能性を向上させる。</t>
    <phoneticPr fontId="2"/>
  </si>
  <si>
    <t>17.19   2030年までに、持続可能な開発の進捗状況を測るGDP以外の尺度を開発する既存の取組を更に前進させ、開発途上国における統計に関する能力構築を支援する。</t>
    <phoneticPr fontId="2"/>
  </si>
  <si>
    <t>資金</t>
    <phoneticPr fontId="2"/>
  </si>
  <si>
    <t>技術</t>
    <phoneticPr fontId="2"/>
  </si>
  <si>
    <t>能力構築</t>
    <phoneticPr fontId="2"/>
  </si>
  <si>
    <t>貿易</t>
    <phoneticPr fontId="2"/>
  </si>
  <si>
    <t>体制面
マルチステークホルダー・パートナーシップ</t>
    <rPh sb="0" eb="2">
      <t>タイセイ</t>
    </rPh>
    <rPh sb="2" eb="3">
      <t>メン</t>
    </rPh>
    <phoneticPr fontId="2"/>
  </si>
  <si>
    <t>体制面
政策・制度的整合性</t>
    <phoneticPr fontId="2"/>
  </si>
  <si>
    <t>体制面
データ、モニタリング、説明責任</t>
    <rPh sb="0" eb="2">
      <t>タイセイ</t>
    </rPh>
    <rPh sb="2" eb="3">
      <t>メン</t>
    </rPh>
    <phoneticPr fontId="2"/>
  </si>
  <si>
    <t>10.a   世界貿易機関（WTO）協定に従い、開発途上国、特に後発開発途上国に対する特別かつ異なる待遇の原則を実施する。</t>
    <phoneticPr fontId="2"/>
  </si>
  <si>
    <t>10.b   各国の国家計画やプログラムに従って、後発開発途上国、アフリカ諸国、小島嶼開発途上国及び内陸開発途上国を始めとする、ニーズが最も大きい国々への、政府開発援助（ODA）及び海外直接投資を含む資金の流入を促進する。</t>
    <phoneticPr fontId="2"/>
  </si>
  <si>
    <t>10.c   2030年までに、移住労働者による送金コストを３%未満に引き下げ、コストが5%を越える送金経路を撤廃する。</t>
    <phoneticPr fontId="2"/>
  </si>
  <si>
    <t>11.c   財政的及び技術的な支援などを通じて、後発開発途上国における現地の資材を用いた、持続可能かつ強靱（レジリエント）な建造物の整備を支援する。</t>
    <phoneticPr fontId="2"/>
  </si>
  <si>
    <t>ゴール１ あらゆる場所のあらゆる形態の貧困を終わらせる</t>
    <phoneticPr fontId="2"/>
  </si>
  <si>
    <t>ゴール２ 飢餓を終わらせ、食料安全保障及び栄養改善を実現し、持続可能な農業を促進する</t>
    <phoneticPr fontId="2"/>
  </si>
  <si>
    <t>ゴール３ あらゆる年齢のすべての人々の健康的な生活を確保し、福祉を促進する</t>
    <phoneticPr fontId="2"/>
  </si>
  <si>
    <t>ゴール４ すべての人々への包摂的かつ公正な質の高い教育を提供し、生涯学習の機会を促進する</t>
    <phoneticPr fontId="2"/>
  </si>
  <si>
    <t>ゴール５ ジェンダー平等を達成し、すべての女性及び女児の能力強化を行う</t>
    <phoneticPr fontId="2"/>
  </si>
  <si>
    <t>ゴール６ すべての人々の水と衛生の利用可能性と持続可能な管理を確保する</t>
    <phoneticPr fontId="2"/>
  </si>
  <si>
    <t>ゴール７ すべての人々の、安価かつ信頼できる持続可能な近代的エネルギーへのアクセスを確保する</t>
    <phoneticPr fontId="2"/>
  </si>
  <si>
    <t>ゴール８ 包摂的かつ持続可能な経済成長及びすべての人々の完全かつ生産的な雇用と働きがいのある人間らしい雇用(ディーセント・ワーク)を促進する</t>
    <phoneticPr fontId="2"/>
  </si>
  <si>
    <t>ゴール９ 強靱（レジリエント）なインフラ構築、包摂的かつ持続可能な産業化の促進及びイノベーションの推進を図る</t>
    <phoneticPr fontId="2"/>
  </si>
  <si>
    <t>ゴール10 各国内及び各国間の不平等を是正する</t>
    <phoneticPr fontId="2"/>
  </si>
  <si>
    <t>ゴール11 包摂的で安全かつ強靱(レジリエント）で持続可能な都市及び人間居住を実現する</t>
    <phoneticPr fontId="2"/>
  </si>
  <si>
    <t>ゴール12 持続可能な生産消費形態を確保する</t>
    <phoneticPr fontId="2"/>
  </si>
  <si>
    <t>ゴール13 気候変動及びその影響を軽減するための緊急対策を講じる</t>
    <phoneticPr fontId="2"/>
  </si>
  <si>
    <t>ゴール14 持続可能な開発のために海洋・海洋資源を保全し、持続可能な形で利用する</t>
    <phoneticPr fontId="2"/>
  </si>
  <si>
    <t>ゴール15 陸域生態系の保護、回復、持続可能な利用の推進、持続可能な森林の経営、砂漠化への対処、ならびに土地の劣化の阻止・回復及び生物多様性の損失を阻止する</t>
    <phoneticPr fontId="2"/>
  </si>
  <si>
    <t>ゴール17 持続可能な開発のための実施手段を強化し、グローバル・パートナーシップを活性化する</t>
    <phoneticPr fontId="2"/>
  </si>
  <si>
    <t>ゴール</t>
    <phoneticPr fontId="2"/>
  </si>
  <si>
    <t>ターゲット</t>
    <phoneticPr fontId="2"/>
  </si>
  <si>
    <t>No</t>
    <phoneticPr fontId="2"/>
  </si>
  <si>
    <t>備考</t>
    <rPh sb="0" eb="2">
      <t>ビコウ</t>
    </rPh>
    <phoneticPr fontId="2"/>
  </si>
  <si>
    <t>ゴール16 持続可能な開発のための平和で包摂的な社会を促進し、すべての人々に司法へのアクセスを提供し、あらゆるレベルにおいて効果的で説明責任のある包摂的な制度を構築する</t>
    <phoneticPr fontId="2"/>
  </si>
  <si>
    <t>広報</t>
    <rPh sb="0" eb="2">
      <t>コウホウ</t>
    </rPh>
    <phoneticPr fontId="2"/>
  </si>
  <si>
    <t>資金調達</t>
    <rPh sb="0" eb="4">
      <t>シキンチョウタツ</t>
    </rPh>
    <phoneticPr fontId="2"/>
  </si>
  <si>
    <t>ガバナンス</t>
    <phoneticPr fontId="2"/>
  </si>
  <si>
    <t>イノベーション</t>
    <phoneticPr fontId="2"/>
  </si>
  <si>
    <t>アジリティ・先見性</t>
    <rPh sb="6" eb="9">
      <t>センケンセイ</t>
    </rPh>
    <phoneticPr fontId="2"/>
  </si>
  <si>
    <t>持続的成長</t>
    <rPh sb="0" eb="3">
      <t>ジゾクテキ</t>
    </rPh>
    <rPh sb="3" eb="5">
      <t>セイチョウ</t>
    </rPh>
    <phoneticPr fontId="2"/>
  </si>
  <si>
    <t>長期的リターン</t>
    <rPh sb="0" eb="3">
      <t>チョウキテキ</t>
    </rPh>
    <phoneticPr fontId="2"/>
  </si>
  <si>
    <t>〇</t>
    <phoneticPr fontId="2"/>
  </si>
  <si>
    <t>小</t>
    <rPh sb="0" eb="1">
      <t>ショウ</t>
    </rPh>
    <phoneticPr fontId="2"/>
  </si>
  <si>
    <t>中</t>
    <rPh sb="0" eb="1">
      <t>チュウ</t>
    </rPh>
    <phoneticPr fontId="2"/>
  </si>
  <si>
    <t>研究開発プロセスにおける意思決定の透明性を確保</t>
    <rPh sb="0" eb="2">
      <t>ケンキュウ</t>
    </rPh>
    <rPh sb="2" eb="4">
      <t>カイハツ</t>
    </rPh>
    <rPh sb="12" eb="14">
      <t>イシ</t>
    </rPh>
    <rPh sb="14" eb="16">
      <t>ケッテイ</t>
    </rPh>
    <rPh sb="17" eb="20">
      <t>トウメイセイ</t>
    </rPh>
    <rPh sb="21" eb="23">
      <t>カクホ</t>
    </rPh>
    <phoneticPr fontId="2"/>
  </si>
  <si>
    <t>強さ</t>
    <rPh sb="0" eb="1">
      <t>ツヨ</t>
    </rPh>
    <phoneticPr fontId="2"/>
  </si>
  <si>
    <t>研究開発人材を育成</t>
    <rPh sb="0" eb="2">
      <t>ケンキュウ</t>
    </rPh>
    <rPh sb="2" eb="4">
      <t>カイハツ</t>
    </rPh>
    <rPh sb="4" eb="6">
      <t>ジンザイ</t>
    </rPh>
    <rPh sb="7" eb="9">
      <t>イクセイ</t>
    </rPh>
    <phoneticPr fontId="2"/>
  </si>
  <si>
    <t>研究開発人材の確保・技能向上</t>
    <rPh sb="0" eb="2">
      <t>ケンキュウ</t>
    </rPh>
    <rPh sb="2" eb="4">
      <t>カイハツ</t>
    </rPh>
    <rPh sb="4" eb="6">
      <t>ジンザイ</t>
    </rPh>
    <rPh sb="7" eb="9">
      <t>カクホ</t>
    </rPh>
    <rPh sb="10" eb="12">
      <t>ギノウ</t>
    </rPh>
    <rPh sb="12" eb="14">
      <t>コウジョウ</t>
    </rPh>
    <phoneticPr fontId="2"/>
  </si>
  <si>
    <t>GHG排出量の測定・予測</t>
    <rPh sb="3" eb="5">
      <t>ハイシュツ</t>
    </rPh>
    <rPh sb="5" eb="6">
      <t>リョウ</t>
    </rPh>
    <rPh sb="7" eb="9">
      <t>ソクテイ</t>
    </rPh>
    <rPh sb="10" eb="12">
      <t>ヨソク</t>
    </rPh>
    <phoneticPr fontId="2"/>
  </si>
  <si>
    <t>追加指標の検討</t>
    <rPh sb="0" eb="2">
      <t>ツイカ</t>
    </rPh>
    <rPh sb="2" eb="4">
      <t>シヒョウ</t>
    </rPh>
    <rPh sb="5" eb="7">
      <t>ケントウ</t>
    </rPh>
    <phoneticPr fontId="2"/>
  </si>
  <si>
    <t>組織としての気候変動対策への貢献</t>
    <rPh sb="0" eb="2">
      <t>ソシキ</t>
    </rPh>
    <rPh sb="6" eb="8">
      <t>キコウ</t>
    </rPh>
    <rPh sb="8" eb="10">
      <t>ヘンドウ</t>
    </rPh>
    <rPh sb="10" eb="12">
      <t>タイサク</t>
    </rPh>
    <rPh sb="14" eb="16">
      <t>コウケン</t>
    </rPh>
    <phoneticPr fontId="2"/>
  </si>
  <si>
    <t>大</t>
    <rPh sb="0" eb="1">
      <t>ダイ</t>
    </rPh>
    <phoneticPr fontId="2"/>
  </si>
  <si>
    <t>エネルギー管理システム・効率化</t>
    <rPh sb="5" eb="7">
      <t>カンリ</t>
    </rPh>
    <rPh sb="12" eb="15">
      <t>コウリツカ</t>
    </rPh>
    <phoneticPr fontId="2"/>
  </si>
  <si>
    <t>汚染予防、公衆衛生システム、汚染による生態系影響</t>
    <rPh sb="0" eb="2">
      <t>オセン</t>
    </rPh>
    <rPh sb="2" eb="4">
      <t>ヨボウ</t>
    </rPh>
    <rPh sb="5" eb="7">
      <t>コウシュウ</t>
    </rPh>
    <rPh sb="7" eb="9">
      <t>エイセイ</t>
    </rPh>
    <rPh sb="14" eb="16">
      <t>オセン</t>
    </rPh>
    <rPh sb="19" eb="22">
      <t>セイタイケイ</t>
    </rPh>
    <rPh sb="22" eb="24">
      <t>エイキョウ</t>
    </rPh>
    <phoneticPr fontId="2"/>
  </si>
  <si>
    <t>気候変動の緩和策・適応策とそれによる環境や社会の変化</t>
    <rPh sb="0" eb="2">
      <t>キコウ</t>
    </rPh>
    <rPh sb="2" eb="4">
      <t>ヘンドウ</t>
    </rPh>
    <rPh sb="5" eb="7">
      <t>カンワ</t>
    </rPh>
    <rPh sb="7" eb="8">
      <t>サク</t>
    </rPh>
    <rPh sb="9" eb="11">
      <t>テキオウ</t>
    </rPh>
    <rPh sb="11" eb="12">
      <t>サク</t>
    </rPh>
    <rPh sb="18" eb="20">
      <t>カンキョウ</t>
    </rPh>
    <rPh sb="21" eb="23">
      <t>シャカイ</t>
    </rPh>
    <rPh sb="24" eb="26">
      <t>ヘンカ</t>
    </rPh>
    <phoneticPr fontId="2"/>
  </si>
  <si>
    <t>省エネ、エネルギーアクセス</t>
    <rPh sb="0" eb="1">
      <t>ショウ</t>
    </rPh>
    <phoneticPr fontId="2"/>
  </si>
  <si>
    <t>大気質の計測・管理</t>
    <rPh sb="0" eb="2">
      <t>タイキ</t>
    </rPh>
    <rPh sb="2" eb="3">
      <t>シツ</t>
    </rPh>
    <rPh sb="4" eb="6">
      <t>ケイソク</t>
    </rPh>
    <rPh sb="7" eb="9">
      <t>カンリ</t>
    </rPh>
    <phoneticPr fontId="2"/>
  </si>
  <si>
    <t>揮発性物質の計測・管理、排出監視・制御・処理、環境影響評価</t>
    <rPh sb="0" eb="3">
      <t>キハツセイ</t>
    </rPh>
    <rPh sb="3" eb="5">
      <t>ブッシツ</t>
    </rPh>
    <rPh sb="6" eb="8">
      <t>ケイソク</t>
    </rPh>
    <rPh sb="9" eb="11">
      <t>カンリ</t>
    </rPh>
    <rPh sb="12" eb="14">
      <t>ハイシュツ</t>
    </rPh>
    <rPh sb="14" eb="16">
      <t>カンシ</t>
    </rPh>
    <rPh sb="17" eb="19">
      <t>セイギョ</t>
    </rPh>
    <rPh sb="20" eb="22">
      <t>ショリ</t>
    </rPh>
    <rPh sb="23" eb="25">
      <t>カンキョウ</t>
    </rPh>
    <rPh sb="25" eb="27">
      <t>エイキョウ</t>
    </rPh>
    <rPh sb="27" eb="29">
      <t>ヒョウカ</t>
    </rPh>
    <phoneticPr fontId="2"/>
  </si>
  <si>
    <t>廃棄物・化学物質の管理・削減・再利用</t>
    <rPh sb="0" eb="3">
      <t>ハイキブツ</t>
    </rPh>
    <rPh sb="4" eb="6">
      <t>カガク</t>
    </rPh>
    <rPh sb="6" eb="8">
      <t>ブッシツ</t>
    </rPh>
    <rPh sb="9" eb="11">
      <t>カンリ</t>
    </rPh>
    <rPh sb="12" eb="14">
      <t>サクゲン</t>
    </rPh>
    <rPh sb="15" eb="18">
      <t>サイリヨウ</t>
    </rPh>
    <phoneticPr fontId="2"/>
  </si>
  <si>
    <t>水資源管理</t>
    <rPh sb="0" eb="1">
      <t>ミズ</t>
    </rPh>
    <rPh sb="1" eb="3">
      <t>シゲン</t>
    </rPh>
    <rPh sb="3" eb="5">
      <t>カンリ</t>
    </rPh>
    <phoneticPr fontId="2"/>
  </si>
  <si>
    <t>水質・水量の測定・監視</t>
    <rPh sb="0" eb="2">
      <t>スイシツ</t>
    </rPh>
    <rPh sb="3" eb="5">
      <t>スイリョウ</t>
    </rPh>
    <rPh sb="6" eb="8">
      <t>ソクテイ</t>
    </rPh>
    <rPh sb="9" eb="11">
      <t>カンシ</t>
    </rPh>
    <phoneticPr fontId="2"/>
  </si>
  <si>
    <t>排水管理、排水の再生利用・再利用</t>
    <rPh sb="0" eb="2">
      <t>ハイスイ</t>
    </rPh>
    <rPh sb="2" eb="4">
      <t>カンリ</t>
    </rPh>
    <rPh sb="5" eb="7">
      <t>ハイスイ</t>
    </rPh>
    <rPh sb="8" eb="10">
      <t>サイセイ</t>
    </rPh>
    <rPh sb="10" eb="12">
      <t>リヨウ</t>
    </rPh>
    <rPh sb="13" eb="16">
      <t>サイリヨウ</t>
    </rPh>
    <phoneticPr fontId="2"/>
  </si>
  <si>
    <t>森林経営、森林回復、植林</t>
    <rPh sb="0" eb="2">
      <t>シンリン</t>
    </rPh>
    <rPh sb="2" eb="4">
      <t>ケイエイ</t>
    </rPh>
    <rPh sb="5" eb="7">
      <t>シンリン</t>
    </rPh>
    <rPh sb="7" eb="9">
      <t>カイフク</t>
    </rPh>
    <rPh sb="10" eb="12">
      <t>ショクリン</t>
    </rPh>
    <phoneticPr fontId="2"/>
  </si>
  <si>
    <t>土地劣化・砂漠化対策、劣化した土地・土壌の回復</t>
    <rPh sb="0" eb="2">
      <t>トチ</t>
    </rPh>
    <rPh sb="2" eb="4">
      <t>レッカ</t>
    </rPh>
    <rPh sb="5" eb="8">
      <t>サバクカ</t>
    </rPh>
    <rPh sb="8" eb="10">
      <t>タイサク</t>
    </rPh>
    <rPh sb="11" eb="13">
      <t>レッカ</t>
    </rPh>
    <rPh sb="15" eb="17">
      <t>トチ</t>
    </rPh>
    <rPh sb="18" eb="20">
      <t>ドジョウ</t>
    </rPh>
    <rPh sb="21" eb="23">
      <t>カイフク</t>
    </rPh>
    <phoneticPr fontId="2"/>
  </si>
  <si>
    <t>生態系保全、生態系影響評価、外来種の侵入防止・駆除・根絶</t>
    <rPh sb="0" eb="3">
      <t>セイタイケイ</t>
    </rPh>
    <rPh sb="3" eb="5">
      <t>ホゼン</t>
    </rPh>
    <rPh sb="6" eb="9">
      <t>セイタイケイ</t>
    </rPh>
    <rPh sb="9" eb="11">
      <t>エイキョウ</t>
    </rPh>
    <rPh sb="11" eb="13">
      <t>ヒョウカ</t>
    </rPh>
    <rPh sb="14" eb="16">
      <t>ガイライ</t>
    </rPh>
    <rPh sb="16" eb="17">
      <t>シュ</t>
    </rPh>
    <rPh sb="18" eb="20">
      <t>シンニュウ</t>
    </rPh>
    <rPh sb="20" eb="22">
      <t>ボウシ</t>
    </rPh>
    <rPh sb="23" eb="25">
      <t>クジョ</t>
    </rPh>
    <rPh sb="26" eb="28">
      <t>コンゼツ</t>
    </rPh>
    <phoneticPr fontId="2"/>
  </si>
  <si>
    <t>自然生息地の劣化抑制・回復・復元</t>
    <rPh sb="0" eb="2">
      <t>シゼン</t>
    </rPh>
    <rPh sb="2" eb="5">
      <t>セイソクチ</t>
    </rPh>
    <rPh sb="6" eb="8">
      <t>レッカ</t>
    </rPh>
    <rPh sb="8" eb="10">
      <t>ヨクセイ</t>
    </rPh>
    <rPh sb="11" eb="13">
      <t>カイフク</t>
    </rPh>
    <rPh sb="14" eb="16">
      <t>フクゲン</t>
    </rPh>
    <phoneticPr fontId="2"/>
  </si>
  <si>
    <t>密漁・違法取引対策、野生生物製品管理</t>
    <rPh sb="0" eb="2">
      <t>ミツリョウ</t>
    </rPh>
    <rPh sb="3" eb="5">
      <t>イホウ</t>
    </rPh>
    <rPh sb="5" eb="7">
      <t>トリヒキ</t>
    </rPh>
    <rPh sb="7" eb="9">
      <t>タイサク</t>
    </rPh>
    <rPh sb="10" eb="12">
      <t>ヤセイ</t>
    </rPh>
    <rPh sb="12" eb="14">
      <t>セイブツ</t>
    </rPh>
    <rPh sb="14" eb="16">
      <t>セイヒン</t>
    </rPh>
    <rPh sb="16" eb="18">
      <t>カンリ</t>
    </rPh>
    <phoneticPr fontId="2"/>
  </si>
  <si>
    <t>トレーサビリティ</t>
    <phoneticPr fontId="2"/>
  </si>
  <si>
    <t>禁止・制限物質</t>
    <rPh sb="0" eb="2">
      <t>キンシ</t>
    </rPh>
    <rPh sb="3" eb="5">
      <t>セイゲン</t>
    </rPh>
    <rPh sb="5" eb="7">
      <t>ブッシツ</t>
    </rPh>
    <phoneticPr fontId="2"/>
  </si>
  <si>
    <t>持続可能な材料の探索・利用</t>
    <rPh sb="0" eb="2">
      <t>ジゾク</t>
    </rPh>
    <rPh sb="2" eb="4">
      <t>カノウ</t>
    </rPh>
    <rPh sb="5" eb="7">
      <t>ザイリョウ</t>
    </rPh>
    <rPh sb="8" eb="10">
      <t>タンサク</t>
    </rPh>
    <rPh sb="11" eb="13">
      <t>リヨウ</t>
    </rPh>
    <phoneticPr fontId="2"/>
  </si>
  <si>
    <t>廃棄物管理、廃棄物発生防止・削減</t>
    <rPh sb="0" eb="3">
      <t>ハイキブツ</t>
    </rPh>
    <rPh sb="3" eb="5">
      <t>カンリ</t>
    </rPh>
    <rPh sb="6" eb="9">
      <t>ハイキブツ</t>
    </rPh>
    <rPh sb="9" eb="11">
      <t>ハッセイ</t>
    </rPh>
    <rPh sb="11" eb="13">
      <t>ボウシ</t>
    </rPh>
    <rPh sb="14" eb="16">
      <t>サクゲン</t>
    </rPh>
    <phoneticPr fontId="2"/>
  </si>
  <si>
    <t>有害物質管理、有害物発生防止・削減</t>
    <rPh sb="0" eb="2">
      <t>ユウガイ</t>
    </rPh>
    <rPh sb="2" eb="4">
      <t>ブッシツ</t>
    </rPh>
    <rPh sb="4" eb="6">
      <t>カンリ</t>
    </rPh>
    <rPh sb="7" eb="10">
      <t>ユウガイブツ</t>
    </rPh>
    <rPh sb="10" eb="12">
      <t>ハッセイ</t>
    </rPh>
    <rPh sb="12" eb="14">
      <t>ボウシ</t>
    </rPh>
    <rPh sb="15" eb="17">
      <t>サクゲン</t>
    </rPh>
    <phoneticPr fontId="2"/>
  </si>
  <si>
    <t>化学物質管理、化学物質発生防止・削減</t>
    <rPh sb="0" eb="4">
      <t>カガクブッシツ</t>
    </rPh>
    <rPh sb="4" eb="6">
      <t>カンリ</t>
    </rPh>
    <rPh sb="7" eb="9">
      <t>カガク</t>
    </rPh>
    <rPh sb="9" eb="11">
      <t>ブッシツ</t>
    </rPh>
    <rPh sb="11" eb="13">
      <t>ハッセイ</t>
    </rPh>
    <rPh sb="13" eb="15">
      <t>ボウシ</t>
    </rPh>
    <rPh sb="16" eb="18">
      <t>サクゲン</t>
    </rPh>
    <phoneticPr fontId="2"/>
  </si>
  <si>
    <t>緑地・公共スペースの設計、ユニバーサルデザイン</t>
    <rPh sb="0" eb="2">
      <t>リョクチ</t>
    </rPh>
    <rPh sb="3" eb="5">
      <t>コウキョウ</t>
    </rPh>
    <rPh sb="10" eb="12">
      <t>セッケイ</t>
    </rPh>
    <phoneticPr fontId="2"/>
  </si>
  <si>
    <t>現場運営</t>
    <rPh sb="0" eb="2">
      <t>ゲンバ</t>
    </rPh>
    <rPh sb="2" eb="4">
      <t>ウンエイ</t>
    </rPh>
    <phoneticPr fontId="2"/>
  </si>
  <si>
    <t>研究開発テーマ</t>
    <rPh sb="0" eb="2">
      <t>ケンキュウ</t>
    </rPh>
    <rPh sb="2" eb="4">
      <t>カイハツ</t>
    </rPh>
    <phoneticPr fontId="2"/>
  </si>
  <si>
    <t>人材育成プログラム開発</t>
    <rPh sb="0" eb="2">
      <t>ジンザイ</t>
    </rPh>
    <rPh sb="2" eb="4">
      <t>イクセイ</t>
    </rPh>
    <rPh sb="9" eb="11">
      <t>カイハツ</t>
    </rPh>
    <phoneticPr fontId="2"/>
  </si>
  <si>
    <t>トレーニングプログラム開発</t>
    <rPh sb="11" eb="13">
      <t>カイハツ</t>
    </rPh>
    <phoneticPr fontId="2"/>
  </si>
  <si>
    <t>透明性の高い組織構成・運営</t>
    <rPh sb="0" eb="3">
      <t>トウメイセイ</t>
    </rPh>
    <rPh sb="4" eb="5">
      <t>タカ</t>
    </rPh>
    <rPh sb="6" eb="8">
      <t>ソシキ</t>
    </rPh>
    <rPh sb="8" eb="10">
      <t>コウセイ</t>
    </rPh>
    <rPh sb="11" eb="13">
      <t>ウンエイ</t>
    </rPh>
    <phoneticPr fontId="2"/>
  </si>
  <si>
    <t>環境安全管理規則</t>
    <rPh sb="0" eb="2">
      <t>カンキョウ</t>
    </rPh>
    <rPh sb="2" eb="4">
      <t>アンゼン</t>
    </rPh>
    <rPh sb="4" eb="6">
      <t>カンリ</t>
    </rPh>
    <rPh sb="6" eb="8">
      <t>キソク</t>
    </rPh>
    <phoneticPr fontId="2"/>
  </si>
  <si>
    <t>グリーン購入</t>
    <rPh sb="4" eb="6">
      <t>コウニュウ</t>
    </rPh>
    <phoneticPr fontId="2"/>
  </si>
  <si>
    <t>化管法、毒物及び劇物取締法等に基づく化学物質管理規程</t>
    <rPh sb="0" eb="3">
      <t>カカンホウ</t>
    </rPh>
    <rPh sb="4" eb="6">
      <t>ドクブツ</t>
    </rPh>
    <rPh sb="6" eb="7">
      <t>オヨ</t>
    </rPh>
    <rPh sb="8" eb="10">
      <t>ゲキブツ</t>
    </rPh>
    <rPh sb="10" eb="12">
      <t>トリシマリ</t>
    </rPh>
    <rPh sb="12" eb="13">
      <t>ホウ</t>
    </rPh>
    <rPh sb="13" eb="14">
      <t>トウ</t>
    </rPh>
    <rPh sb="15" eb="16">
      <t>モト</t>
    </rPh>
    <rPh sb="18" eb="24">
      <t>カガクブッシツカンリ</t>
    </rPh>
    <rPh sb="24" eb="26">
      <t>キテイ</t>
    </rPh>
    <phoneticPr fontId="2"/>
  </si>
  <si>
    <t>水質汚濁防止法、下水道法・条例、地下水保全条例等に基づく排水管理・処理規則</t>
    <rPh sb="0" eb="2">
      <t>スイシツ</t>
    </rPh>
    <rPh sb="2" eb="4">
      <t>オダク</t>
    </rPh>
    <rPh sb="4" eb="7">
      <t>ボウシホウ</t>
    </rPh>
    <rPh sb="8" eb="12">
      <t>ゲスイドウホウ</t>
    </rPh>
    <rPh sb="13" eb="15">
      <t>ジョウレイ</t>
    </rPh>
    <rPh sb="16" eb="19">
      <t>チカスイ</t>
    </rPh>
    <rPh sb="19" eb="21">
      <t>ホゼン</t>
    </rPh>
    <rPh sb="21" eb="23">
      <t>ジョウレイ</t>
    </rPh>
    <rPh sb="23" eb="24">
      <t>トウ</t>
    </rPh>
    <rPh sb="25" eb="26">
      <t>モト</t>
    </rPh>
    <rPh sb="28" eb="30">
      <t>ハイスイ</t>
    </rPh>
    <rPh sb="30" eb="32">
      <t>カンリ</t>
    </rPh>
    <rPh sb="33" eb="35">
      <t>ショリ</t>
    </rPh>
    <rPh sb="35" eb="37">
      <t>キソク</t>
    </rPh>
    <phoneticPr fontId="2"/>
  </si>
  <si>
    <t>大気汚染防止等に基づく環境安全管理規則</t>
    <rPh sb="0" eb="2">
      <t>タイキ</t>
    </rPh>
    <rPh sb="2" eb="4">
      <t>オセン</t>
    </rPh>
    <rPh sb="4" eb="6">
      <t>ボウシ</t>
    </rPh>
    <rPh sb="6" eb="7">
      <t>トウ</t>
    </rPh>
    <rPh sb="8" eb="9">
      <t>モト</t>
    </rPh>
    <rPh sb="11" eb="13">
      <t>カンキョウ</t>
    </rPh>
    <rPh sb="13" eb="15">
      <t>アンゼン</t>
    </rPh>
    <rPh sb="15" eb="17">
      <t>カンリ</t>
    </rPh>
    <rPh sb="17" eb="19">
      <t>キソク</t>
    </rPh>
    <phoneticPr fontId="2"/>
  </si>
  <si>
    <t>都市緑地法、屋外広告物法、景観法、景観条例等に基づく</t>
    <rPh sb="0" eb="2">
      <t>トシ</t>
    </rPh>
    <rPh sb="2" eb="4">
      <t>リョクチ</t>
    </rPh>
    <rPh sb="4" eb="5">
      <t>ホウ</t>
    </rPh>
    <rPh sb="6" eb="11">
      <t>オクガイコウコクブツ</t>
    </rPh>
    <rPh sb="11" eb="12">
      <t>ホウ</t>
    </rPh>
    <rPh sb="13" eb="15">
      <t>ケイカン</t>
    </rPh>
    <rPh sb="15" eb="16">
      <t>ホウ</t>
    </rPh>
    <rPh sb="17" eb="19">
      <t>ケイカン</t>
    </rPh>
    <rPh sb="19" eb="21">
      <t>ジョウレイ</t>
    </rPh>
    <rPh sb="21" eb="22">
      <t>トウ</t>
    </rPh>
    <rPh sb="23" eb="24">
      <t>モト</t>
    </rPh>
    <phoneticPr fontId="2"/>
  </si>
  <si>
    <t>広場・共用スペースの設置</t>
    <rPh sb="0" eb="2">
      <t>ヒロバ</t>
    </rPh>
    <rPh sb="3" eb="5">
      <t>キョウヨウ</t>
    </rPh>
    <rPh sb="10" eb="12">
      <t>セッチ</t>
    </rPh>
    <phoneticPr fontId="2"/>
  </si>
  <si>
    <t>景観</t>
    <rPh sb="0" eb="2">
      <t>ケイカン</t>
    </rPh>
    <phoneticPr fontId="2"/>
  </si>
  <si>
    <t>インフラ維持管理、環境性能の向上</t>
    <rPh sb="4" eb="6">
      <t>イジ</t>
    </rPh>
    <rPh sb="6" eb="8">
      <t>カンリ</t>
    </rPh>
    <rPh sb="9" eb="11">
      <t>カンキョウ</t>
    </rPh>
    <rPh sb="11" eb="13">
      <t>セイノウ</t>
    </rPh>
    <rPh sb="14" eb="16">
      <t>コウジョウ</t>
    </rPh>
    <phoneticPr fontId="2"/>
  </si>
  <si>
    <t>環境性能に配慮した施設運用、歴史的資産の保全管理</t>
    <rPh sb="0" eb="2">
      <t>カンキョウ</t>
    </rPh>
    <rPh sb="2" eb="4">
      <t>セイノウ</t>
    </rPh>
    <rPh sb="5" eb="7">
      <t>ハイリョ</t>
    </rPh>
    <rPh sb="9" eb="11">
      <t>シセツ</t>
    </rPh>
    <rPh sb="11" eb="13">
      <t>ウンヨウ</t>
    </rPh>
    <rPh sb="14" eb="17">
      <t>レキシテキ</t>
    </rPh>
    <rPh sb="17" eb="19">
      <t>シサン</t>
    </rPh>
    <rPh sb="20" eb="22">
      <t>ホゼン</t>
    </rPh>
    <rPh sb="22" eb="24">
      <t>カンリ</t>
    </rPh>
    <phoneticPr fontId="2"/>
  </si>
  <si>
    <t>インフラ維持管理・改良、スマートシティ</t>
    <rPh sb="4" eb="6">
      <t>イジ</t>
    </rPh>
    <rPh sb="6" eb="8">
      <t>カンリ</t>
    </rPh>
    <rPh sb="9" eb="11">
      <t>カイリョウ</t>
    </rPh>
    <phoneticPr fontId="2"/>
  </si>
  <si>
    <t>施設の環境性能、文化遺産</t>
    <rPh sb="0" eb="2">
      <t>シセツ</t>
    </rPh>
    <rPh sb="3" eb="5">
      <t>カンキョウ</t>
    </rPh>
    <rPh sb="5" eb="7">
      <t>セイノウ</t>
    </rPh>
    <rPh sb="8" eb="10">
      <t>ブンカ</t>
    </rPh>
    <rPh sb="10" eb="12">
      <t>イサン</t>
    </rPh>
    <phoneticPr fontId="2"/>
  </si>
  <si>
    <t>環境法規制の遵守、組織規則・規程の策定</t>
    <rPh sb="0" eb="2">
      <t>カンキョウ</t>
    </rPh>
    <rPh sb="2" eb="3">
      <t>ホウ</t>
    </rPh>
    <rPh sb="3" eb="5">
      <t>キセイ</t>
    </rPh>
    <rPh sb="6" eb="8">
      <t>ジュンシュ</t>
    </rPh>
    <rPh sb="9" eb="11">
      <t>ソシキ</t>
    </rPh>
    <rPh sb="11" eb="13">
      <t>キソク</t>
    </rPh>
    <rPh sb="14" eb="16">
      <t>キテイ</t>
    </rPh>
    <rPh sb="17" eb="19">
      <t>サクテイ</t>
    </rPh>
    <phoneticPr fontId="2"/>
  </si>
  <si>
    <t>環境法規制</t>
    <rPh sb="0" eb="2">
      <t>カンキョウ</t>
    </rPh>
    <rPh sb="2" eb="3">
      <t>ホウ</t>
    </rPh>
    <rPh sb="3" eb="5">
      <t>キセイ</t>
    </rPh>
    <phoneticPr fontId="2"/>
  </si>
  <si>
    <t>環境リスク評価</t>
    <rPh sb="0" eb="2">
      <t>カンキョウ</t>
    </rPh>
    <rPh sb="5" eb="7">
      <t>ヒョウカ</t>
    </rPh>
    <phoneticPr fontId="2"/>
  </si>
  <si>
    <t>環境課題の特定とSDGsへの組織的対応</t>
    <rPh sb="0" eb="2">
      <t>カンキョウ</t>
    </rPh>
    <rPh sb="2" eb="4">
      <t>カダイ</t>
    </rPh>
    <rPh sb="5" eb="7">
      <t>トクテイ</t>
    </rPh>
    <rPh sb="14" eb="17">
      <t>ソシキテキ</t>
    </rPh>
    <rPh sb="17" eb="19">
      <t>タイオウ</t>
    </rPh>
    <phoneticPr fontId="2"/>
  </si>
  <si>
    <t>ライフサイクルの評価・管理</t>
    <rPh sb="8" eb="10">
      <t>ヒョウカ</t>
    </rPh>
    <rPh sb="11" eb="13">
      <t>カンリ</t>
    </rPh>
    <phoneticPr fontId="2"/>
  </si>
  <si>
    <t>研究開発で用いる物品や物質の環境負荷を抑制する</t>
    <rPh sb="0" eb="2">
      <t>ケンキュウ</t>
    </rPh>
    <rPh sb="2" eb="4">
      <t>カイハツ</t>
    </rPh>
    <rPh sb="5" eb="6">
      <t>モチ</t>
    </rPh>
    <rPh sb="8" eb="10">
      <t>ブッピン</t>
    </rPh>
    <rPh sb="11" eb="13">
      <t>ブッシツ</t>
    </rPh>
    <rPh sb="14" eb="16">
      <t>カンキョウ</t>
    </rPh>
    <rPh sb="16" eb="18">
      <t>フカ</t>
    </rPh>
    <rPh sb="19" eb="21">
      <t>ヨクセイ</t>
    </rPh>
    <phoneticPr fontId="2"/>
  </si>
  <si>
    <t>研究開発に利用する資源のムダを低減し、再利用や有効活用をする</t>
    <rPh sb="0" eb="2">
      <t>ケンキュウ</t>
    </rPh>
    <rPh sb="2" eb="4">
      <t>カイハツ</t>
    </rPh>
    <rPh sb="5" eb="7">
      <t>リヨウ</t>
    </rPh>
    <rPh sb="9" eb="11">
      <t>シゲン</t>
    </rPh>
    <rPh sb="15" eb="17">
      <t>テイゲン</t>
    </rPh>
    <rPh sb="19" eb="22">
      <t>サイリヨウ</t>
    </rPh>
    <rPh sb="23" eb="25">
      <t>ユウコウ</t>
    </rPh>
    <rPh sb="25" eb="27">
      <t>カツヨウ</t>
    </rPh>
    <phoneticPr fontId="2"/>
  </si>
  <si>
    <t>カーボンオフセットに取り組む</t>
    <rPh sb="10" eb="11">
      <t>ト</t>
    </rPh>
    <rPh sb="12" eb="13">
      <t>ク</t>
    </rPh>
    <phoneticPr fontId="2"/>
  </si>
  <si>
    <t>産学連携やスピンオフ、知的財産の確保を通じた研究開発による利益創出、開発途上国への技術移転・適正技術の輸出</t>
    <rPh sb="0" eb="2">
      <t>サンガク</t>
    </rPh>
    <rPh sb="2" eb="4">
      <t>レンケイ</t>
    </rPh>
    <rPh sb="11" eb="13">
      <t>チテキ</t>
    </rPh>
    <rPh sb="13" eb="15">
      <t>ザイサン</t>
    </rPh>
    <rPh sb="16" eb="18">
      <t>カクホ</t>
    </rPh>
    <rPh sb="19" eb="20">
      <t>ツウ</t>
    </rPh>
    <rPh sb="22" eb="24">
      <t>ケンキュウ</t>
    </rPh>
    <rPh sb="24" eb="26">
      <t>カイハツ</t>
    </rPh>
    <rPh sb="29" eb="31">
      <t>リエキ</t>
    </rPh>
    <rPh sb="31" eb="33">
      <t>ソウシュツ</t>
    </rPh>
    <rPh sb="34" eb="36">
      <t>カイハツ</t>
    </rPh>
    <rPh sb="36" eb="39">
      <t>トジョウコク</t>
    </rPh>
    <rPh sb="41" eb="43">
      <t>ギジュツ</t>
    </rPh>
    <rPh sb="43" eb="45">
      <t>イテン</t>
    </rPh>
    <rPh sb="46" eb="48">
      <t>テキセイ</t>
    </rPh>
    <rPh sb="48" eb="50">
      <t>ギジュツ</t>
    </rPh>
    <rPh sb="51" eb="53">
      <t>ユシュツ</t>
    </rPh>
    <phoneticPr fontId="2"/>
  </si>
  <si>
    <t>イノベーション、産学連携・技術移転、適正技術</t>
    <rPh sb="8" eb="10">
      <t>サンガク</t>
    </rPh>
    <rPh sb="10" eb="12">
      <t>レンケイ</t>
    </rPh>
    <rPh sb="13" eb="15">
      <t>ギジュツ</t>
    </rPh>
    <rPh sb="15" eb="17">
      <t>イテン</t>
    </rPh>
    <rPh sb="18" eb="20">
      <t>テキセイ</t>
    </rPh>
    <rPh sb="20" eb="22">
      <t>ギジュツ</t>
    </rPh>
    <phoneticPr fontId="2"/>
  </si>
  <si>
    <t>研究開発型ベンチャー・スタートアップの設立</t>
    <rPh sb="0" eb="2">
      <t>ケンキュウ</t>
    </rPh>
    <rPh sb="2" eb="5">
      <t>カイハツガタ</t>
    </rPh>
    <rPh sb="19" eb="21">
      <t>セツリツ</t>
    </rPh>
    <phoneticPr fontId="2"/>
  </si>
  <si>
    <t>ベンチャーエコシステム</t>
    <phoneticPr fontId="2"/>
  </si>
  <si>
    <t>ポスドク、RA/TA等に対して適切な条件のもとで雇用を行っており、新規雇用の公募プロセスは透明性や公平性が確保されている</t>
    <rPh sb="10" eb="11">
      <t>トウ</t>
    </rPh>
    <rPh sb="12" eb="13">
      <t>タイ</t>
    </rPh>
    <rPh sb="15" eb="17">
      <t>テキセツ</t>
    </rPh>
    <rPh sb="18" eb="20">
      <t>ジョウケン</t>
    </rPh>
    <rPh sb="24" eb="26">
      <t>コヨウ</t>
    </rPh>
    <rPh sb="27" eb="28">
      <t>オコナ</t>
    </rPh>
    <rPh sb="33" eb="35">
      <t>シンキ</t>
    </rPh>
    <rPh sb="35" eb="37">
      <t>コヨウ</t>
    </rPh>
    <rPh sb="38" eb="40">
      <t>コウボ</t>
    </rPh>
    <rPh sb="45" eb="48">
      <t>トウメイセイ</t>
    </rPh>
    <rPh sb="49" eb="52">
      <t>コウヘイセイ</t>
    </rPh>
    <rPh sb="53" eb="55">
      <t>カクホ</t>
    </rPh>
    <phoneticPr fontId="2"/>
  </si>
  <si>
    <t>大</t>
    <rPh sb="0" eb="1">
      <t>ダイ</t>
    </rPh>
    <phoneticPr fontId="2"/>
  </si>
  <si>
    <t>ハラスメントの予防及び事後対応は適切であり、ポスドク等は長時間労働や強制労働などをしていない</t>
    <rPh sb="7" eb="9">
      <t>ヨボウ</t>
    </rPh>
    <rPh sb="9" eb="10">
      <t>オヨ</t>
    </rPh>
    <rPh sb="11" eb="13">
      <t>ジゴ</t>
    </rPh>
    <rPh sb="13" eb="15">
      <t>タイオウ</t>
    </rPh>
    <rPh sb="16" eb="18">
      <t>テキセツ</t>
    </rPh>
    <rPh sb="26" eb="27">
      <t>トウ</t>
    </rPh>
    <rPh sb="28" eb="31">
      <t>チョウジカン</t>
    </rPh>
    <rPh sb="31" eb="33">
      <t>ロウドウ</t>
    </rPh>
    <rPh sb="34" eb="36">
      <t>キョウセイ</t>
    </rPh>
    <rPh sb="36" eb="38">
      <t>ロウドウ</t>
    </rPh>
    <phoneticPr fontId="2"/>
  </si>
  <si>
    <t>小</t>
    <rPh sb="0" eb="1">
      <t>ショウ</t>
    </rPh>
    <phoneticPr fontId="2"/>
  </si>
  <si>
    <t>労働組合の活動により教職員等が不当な待遇を受けていない</t>
    <rPh sb="0" eb="4">
      <t>ロウドウクミアイ</t>
    </rPh>
    <rPh sb="5" eb="7">
      <t>カツドウ</t>
    </rPh>
    <rPh sb="10" eb="13">
      <t>キョウショクイン</t>
    </rPh>
    <rPh sb="13" eb="14">
      <t>トウ</t>
    </rPh>
    <rPh sb="15" eb="17">
      <t>フトウ</t>
    </rPh>
    <rPh sb="18" eb="20">
      <t>タイグウ</t>
    </rPh>
    <rPh sb="21" eb="22">
      <t>ウ</t>
    </rPh>
    <phoneticPr fontId="2"/>
  </si>
  <si>
    <t>安全衛生管理本部等による実態把握や指導、研修</t>
    <rPh sb="0" eb="2">
      <t>アンゼン</t>
    </rPh>
    <rPh sb="2" eb="4">
      <t>エイセイ</t>
    </rPh>
    <rPh sb="4" eb="6">
      <t>カンリ</t>
    </rPh>
    <rPh sb="6" eb="8">
      <t>ホンブ</t>
    </rPh>
    <rPh sb="8" eb="9">
      <t>トウ</t>
    </rPh>
    <rPh sb="12" eb="14">
      <t>ジッタイ</t>
    </rPh>
    <rPh sb="14" eb="16">
      <t>ハアク</t>
    </rPh>
    <rPh sb="17" eb="19">
      <t>シドウ</t>
    </rPh>
    <rPh sb="20" eb="22">
      <t>ケンシュウ</t>
    </rPh>
    <phoneticPr fontId="2"/>
  </si>
  <si>
    <t>研究開発の参加者に対して安全面に関する説明を行い、事前の同意取得を得ている</t>
    <rPh sb="0" eb="2">
      <t>ケンキュウ</t>
    </rPh>
    <rPh sb="2" eb="4">
      <t>カイハツ</t>
    </rPh>
    <rPh sb="5" eb="8">
      <t>サンカシャ</t>
    </rPh>
    <rPh sb="9" eb="10">
      <t>タイ</t>
    </rPh>
    <rPh sb="12" eb="15">
      <t>アンゼンメン</t>
    </rPh>
    <rPh sb="16" eb="17">
      <t>カン</t>
    </rPh>
    <rPh sb="19" eb="21">
      <t>セツメイ</t>
    </rPh>
    <rPh sb="22" eb="23">
      <t>オコナ</t>
    </rPh>
    <rPh sb="25" eb="27">
      <t>ジゼン</t>
    </rPh>
    <rPh sb="28" eb="30">
      <t>ドウイ</t>
    </rPh>
    <rPh sb="30" eb="32">
      <t>シュトク</t>
    </rPh>
    <rPh sb="33" eb="34">
      <t>エ</t>
    </rPh>
    <phoneticPr fontId="2"/>
  </si>
  <si>
    <t>不測の突発的事象発生時における社会への情報発信、市民との対話</t>
    <rPh sb="0" eb="2">
      <t>フソク</t>
    </rPh>
    <rPh sb="3" eb="6">
      <t>トッパツテキ</t>
    </rPh>
    <rPh sb="6" eb="8">
      <t>ジショウ</t>
    </rPh>
    <rPh sb="8" eb="10">
      <t>ハッセイ</t>
    </rPh>
    <rPh sb="10" eb="11">
      <t>ジ</t>
    </rPh>
    <rPh sb="15" eb="17">
      <t>シャカイ</t>
    </rPh>
    <rPh sb="19" eb="21">
      <t>ジョウホウ</t>
    </rPh>
    <rPh sb="21" eb="23">
      <t>ハッシン</t>
    </rPh>
    <rPh sb="24" eb="26">
      <t>シミン</t>
    </rPh>
    <rPh sb="28" eb="30">
      <t>タイワ</t>
    </rPh>
    <phoneticPr fontId="2"/>
  </si>
  <si>
    <t>リスクコミュニケーション、クライシスコミュニケーション</t>
    <phoneticPr fontId="2"/>
  </si>
  <si>
    <t>中</t>
    <rPh sb="0" eb="1">
      <t>チュウ</t>
    </rPh>
    <phoneticPr fontId="2"/>
  </si>
  <si>
    <t>能力に応じてあらゆる関係者における雇用・就労の機会を均等に保証する</t>
    <rPh sb="10" eb="13">
      <t>カンケイシャ</t>
    </rPh>
    <rPh sb="17" eb="19">
      <t>コヨウ</t>
    </rPh>
    <rPh sb="20" eb="22">
      <t>シュウロウ</t>
    </rPh>
    <rPh sb="23" eb="25">
      <t>キカイ</t>
    </rPh>
    <rPh sb="26" eb="28">
      <t>キントウ</t>
    </rPh>
    <rPh sb="29" eb="31">
      <t>ホショウ</t>
    </rPh>
    <phoneticPr fontId="2"/>
  </si>
  <si>
    <t>研究開発人材の人権が尊重されている</t>
    <rPh sb="0" eb="2">
      <t>ケンキュウ</t>
    </rPh>
    <rPh sb="2" eb="4">
      <t>カイハツ</t>
    </rPh>
    <rPh sb="4" eb="6">
      <t>ジンザイ</t>
    </rPh>
    <rPh sb="7" eb="9">
      <t>ジンケン</t>
    </rPh>
    <rPh sb="10" eb="12">
      <t>ソンチョウ</t>
    </rPh>
    <phoneticPr fontId="2"/>
  </si>
  <si>
    <t>研究開発人材の多様性が確保されている</t>
    <rPh sb="0" eb="2">
      <t>ケンキュウ</t>
    </rPh>
    <rPh sb="2" eb="4">
      <t>カイハツ</t>
    </rPh>
    <rPh sb="4" eb="6">
      <t>ジンザイ</t>
    </rPh>
    <rPh sb="7" eb="10">
      <t>タヨウセイ</t>
    </rPh>
    <rPh sb="11" eb="13">
      <t>カクホ</t>
    </rPh>
    <phoneticPr fontId="2"/>
  </si>
  <si>
    <t>研究開発やそのマネジメントにおける女性の参画及び平等なリーダーシップの機会が確保されている</t>
    <rPh sb="0" eb="2">
      <t>ケンキュウ</t>
    </rPh>
    <rPh sb="2" eb="4">
      <t>カイハツ</t>
    </rPh>
    <rPh sb="17" eb="19">
      <t>ジョセイ</t>
    </rPh>
    <rPh sb="20" eb="22">
      <t>サンカク</t>
    </rPh>
    <rPh sb="22" eb="23">
      <t>オヨ</t>
    </rPh>
    <rPh sb="24" eb="26">
      <t>ビョウドウ</t>
    </rPh>
    <rPh sb="35" eb="37">
      <t>キカイ</t>
    </rPh>
    <rPh sb="38" eb="40">
      <t>カクホ</t>
    </rPh>
    <phoneticPr fontId="2"/>
  </si>
  <si>
    <t>研究開発やそのマネジメントにおいて若手人材のリーダーシップの機会が確保されている</t>
    <rPh sb="0" eb="2">
      <t>ケンキュウ</t>
    </rPh>
    <rPh sb="2" eb="4">
      <t>カイハツ</t>
    </rPh>
    <rPh sb="17" eb="19">
      <t>ワカテ</t>
    </rPh>
    <rPh sb="19" eb="21">
      <t>ジンザイ</t>
    </rPh>
    <rPh sb="30" eb="32">
      <t>キカイ</t>
    </rPh>
    <rPh sb="33" eb="35">
      <t>カクホ</t>
    </rPh>
    <phoneticPr fontId="2"/>
  </si>
  <si>
    <t>研究開発において多様な人種や民族、出自をもった人材が参画している</t>
    <rPh sb="0" eb="2">
      <t>ケンキュウ</t>
    </rPh>
    <rPh sb="2" eb="4">
      <t>カイハツ</t>
    </rPh>
    <rPh sb="8" eb="10">
      <t>タヨウ</t>
    </rPh>
    <rPh sb="11" eb="13">
      <t>ジンシュ</t>
    </rPh>
    <rPh sb="14" eb="16">
      <t>ミンゾク</t>
    </rPh>
    <rPh sb="17" eb="19">
      <t>シュツジ</t>
    </rPh>
    <rPh sb="23" eb="25">
      <t>ジンザイ</t>
    </rPh>
    <rPh sb="26" eb="28">
      <t>サンカク</t>
    </rPh>
    <phoneticPr fontId="2"/>
  </si>
  <si>
    <t>研究開発における外部の共同研究者や研究協力者に対して不適切な利益を授受していない</t>
    <rPh sb="0" eb="2">
      <t>ケンキュウ</t>
    </rPh>
    <rPh sb="2" eb="4">
      <t>カイハツ</t>
    </rPh>
    <rPh sb="8" eb="10">
      <t>ガイブ</t>
    </rPh>
    <rPh sb="11" eb="13">
      <t>キョウドウ</t>
    </rPh>
    <rPh sb="13" eb="15">
      <t>ケンキュウ</t>
    </rPh>
    <rPh sb="15" eb="16">
      <t>シャ</t>
    </rPh>
    <rPh sb="17" eb="19">
      <t>ケンキュウ</t>
    </rPh>
    <rPh sb="19" eb="22">
      <t>キョウリョクシャ</t>
    </rPh>
    <rPh sb="23" eb="24">
      <t>タイ</t>
    </rPh>
    <rPh sb="26" eb="29">
      <t>フテキセツ</t>
    </rPh>
    <rPh sb="30" eb="32">
      <t>リエキ</t>
    </rPh>
    <rPh sb="33" eb="35">
      <t>ジュジュ</t>
    </rPh>
    <phoneticPr fontId="2"/>
  </si>
  <si>
    <t>研究不正やハラスメントの告発に対して通報者が保護される仕組みが整っている</t>
    <rPh sb="0" eb="2">
      <t>ケンキュウ</t>
    </rPh>
    <rPh sb="2" eb="4">
      <t>フセイ</t>
    </rPh>
    <rPh sb="12" eb="14">
      <t>コクハツ</t>
    </rPh>
    <rPh sb="15" eb="16">
      <t>タイ</t>
    </rPh>
    <rPh sb="18" eb="21">
      <t>ツウホウシャ</t>
    </rPh>
    <rPh sb="22" eb="24">
      <t>ホゴ</t>
    </rPh>
    <rPh sb="27" eb="29">
      <t>シク</t>
    </rPh>
    <rPh sb="31" eb="32">
      <t>トトノ</t>
    </rPh>
    <phoneticPr fontId="2"/>
  </si>
  <si>
    <t>学内補助やデータサーバー管理など、研究成果のオープンアクセス化や研究データ共有の仕組みが整っている</t>
    <rPh sb="0" eb="2">
      <t>ガクナイ</t>
    </rPh>
    <rPh sb="2" eb="4">
      <t>ホジョ</t>
    </rPh>
    <rPh sb="12" eb="14">
      <t>カンリ</t>
    </rPh>
    <rPh sb="17" eb="19">
      <t>ケンキュウ</t>
    </rPh>
    <rPh sb="19" eb="21">
      <t>セイカ</t>
    </rPh>
    <rPh sb="30" eb="31">
      <t>カ</t>
    </rPh>
    <rPh sb="32" eb="34">
      <t>ケンキュウ</t>
    </rPh>
    <rPh sb="37" eb="39">
      <t>キョウユウ</t>
    </rPh>
    <rPh sb="40" eb="42">
      <t>シク</t>
    </rPh>
    <rPh sb="44" eb="45">
      <t>トトノ</t>
    </rPh>
    <phoneticPr fontId="2"/>
  </si>
  <si>
    <t>知的財産権を適切に管理し、発明者個人に適切な対価を支払っている</t>
    <rPh sb="0" eb="2">
      <t>チテキ</t>
    </rPh>
    <rPh sb="2" eb="5">
      <t>ザイサンケン</t>
    </rPh>
    <rPh sb="6" eb="8">
      <t>テキセツ</t>
    </rPh>
    <rPh sb="9" eb="11">
      <t>カンリ</t>
    </rPh>
    <rPh sb="13" eb="16">
      <t>ハツメイシャ</t>
    </rPh>
    <rPh sb="16" eb="18">
      <t>コジン</t>
    </rPh>
    <rPh sb="19" eb="21">
      <t>テキセツ</t>
    </rPh>
    <rPh sb="22" eb="24">
      <t>タイカ</t>
    </rPh>
    <rPh sb="25" eb="27">
      <t>シハラ</t>
    </rPh>
    <phoneticPr fontId="2"/>
  </si>
  <si>
    <t>公正な調達・契約を行っている</t>
    <rPh sb="0" eb="2">
      <t>コウセイ</t>
    </rPh>
    <rPh sb="3" eb="5">
      <t>チョウタツ</t>
    </rPh>
    <rPh sb="6" eb="8">
      <t>ケイヤク</t>
    </rPh>
    <rPh sb="9" eb="10">
      <t>オコナ</t>
    </rPh>
    <phoneticPr fontId="2"/>
  </si>
  <si>
    <t>研究開発の対象者や協力者から得たデータを適切に保護・管理している</t>
    <rPh sb="0" eb="2">
      <t>ケンキュウ</t>
    </rPh>
    <rPh sb="2" eb="4">
      <t>カイハツ</t>
    </rPh>
    <rPh sb="5" eb="7">
      <t>タイショウ</t>
    </rPh>
    <rPh sb="7" eb="8">
      <t>シャ</t>
    </rPh>
    <rPh sb="9" eb="12">
      <t>キョウリョクシャ</t>
    </rPh>
    <rPh sb="14" eb="15">
      <t>エ</t>
    </rPh>
    <rPh sb="20" eb="22">
      <t>テキセツ</t>
    </rPh>
    <rPh sb="23" eb="25">
      <t>ホゴ</t>
    </rPh>
    <rPh sb="26" eb="28">
      <t>カンリ</t>
    </rPh>
    <phoneticPr fontId="2"/>
  </si>
  <si>
    <t>研究開発の対象者や協力者の個人情報を尊重し、個人情報保護法に基づいて適切に管理している</t>
    <rPh sb="0" eb="4">
      <t>ケンキュウカイハツ</t>
    </rPh>
    <rPh sb="5" eb="7">
      <t>タイショウ</t>
    </rPh>
    <rPh sb="7" eb="8">
      <t>シャ</t>
    </rPh>
    <rPh sb="9" eb="12">
      <t>キョウリョクシャ</t>
    </rPh>
    <rPh sb="13" eb="15">
      <t>コジン</t>
    </rPh>
    <rPh sb="15" eb="17">
      <t>ジョウホウ</t>
    </rPh>
    <rPh sb="18" eb="20">
      <t>ソンチョウ</t>
    </rPh>
    <rPh sb="22" eb="24">
      <t>コジン</t>
    </rPh>
    <rPh sb="24" eb="26">
      <t>ジョウホウ</t>
    </rPh>
    <rPh sb="26" eb="29">
      <t>ホゴホウ</t>
    </rPh>
    <rPh sb="30" eb="31">
      <t>モト</t>
    </rPh>
    <rPh sb="34" eb="36">
      <t>テキセツ</t>
    </rPh>
    <rPh sb="37" eb="39">
      <t>カンリ</t>
    </rPh>
    <phoneticPr fontId="2"/>
  </si>
  <si>
    <t>研究開発に関する公共的な情報やデータに対して幅広い関係者や市民が簡易にアクセスでき、オープンイノベーションに貢献している</t>
    <rPh sb="0" eb="2">
      <t>ケンキュウ</t>
    </rPh>
    <rPh sb="2" eb="4">
      <t>カイハツ</t>
    </rPh>
    <rPh sb="5" eb="6">
      <t>カン</t>
    </rPh>
    <rPh sb="8" eb="11">
      <t>コウキョウテキ</t>
    </rPh>
    <rPh sb="12" eb="14">
      <t>ジョウホウ</t>
    </rPh>
    <rPh sb="19" eb="20">
      <t>タイ</t>
    </rPh>
    <rPh sb="22" eb="24">
      <t>ハバヒロ</t>
    </rPh>
    <rPh sb="25" eb="28">
      <t>カンケイシャ</t>
    </rPh>
    <rPh sb="29" eb="31">
      <t>シミン</t>
    </rPh>
    <rPh sb="32" eb="34">
      <t>カンイ</t>
    </rPh>
    <rPh sb="54" eb="56">
      <t>コウケン</t>
    </rPh>
    <phoneticPr fontId="2"/>
  </si>
  <si>
    <t>農林水産資源・金属・燃料管理</t>
    <rPh sb="0" eb="2">
      <t>ノウリン</t>
    </rPh>
    <rPh sb="2" eb="4">
      <t>スイサン</t>
    </rPh>
    <rPh sb="4" eb="6">
      <t>シゲン</t>
    </rPh>
    <rPh sb="7" eb="9">
      <t>キンゾク</t>
    </rPh>
    <rPh sb="10" eb="12">
      <t>ネンリョウ</t>
    </rPh>
    <rPh sb="12" eb="14">
      <t>カンリ</t>
    </rPh>
    <phoneticPr fontId="2"/>
  </si>
  <si>
    <t>製品・廃棄物の再生利用・再利用、都市鉱山</t>
    <rPh sb="0" eb="2">
      <t>セイヒン</t>
    </rPh>
    <rPh sb="3" eb="6">
      <t>ハイキブツ</t>
    </rPh>
    <rPh sb="7" eb="9">
      <t>サイセイ</t>
    </rPh>
    <rPh sb="9" eb="11">
      <t>リヨウ</t>
    </rPh>
    <rPh sb="12" eb="15">
      <t>サイリヨウ</t>
    </rPh>
    <rPh sb="16" eb="18">
      <t>トシ</t>
    </rPh>
    <rPh sb="18" eb="20">
      <t>コウザン</t>
    </rPh>
    <phoneticPr fontId="2"/>
  </si>
  <si>
    <t>コミュニティ参加型研究（CBPR）</t>
    <rPh sb="6" eb="9">
      <t>サンカガタ</t>
    </rPh>
    <rPh sb="9" eb="11">
      <t>ケンキュウ</t>
    </rPh>
    <phoneticPr fontId="2"/>
  </si>
  <si>
    <t>地域産業・イノベーションクラスター、適正技術の普及促進</t>
    <rPh sb="0" eb="2">
      <t>チイキ</t>
    </rPh>
    <rPh sb="2" eb="4">
      <t>サンギョウ</t>
    </rPh>
    <rPh sb="18" eb="20">
      <t>テキセイ</t>
    </rPh>
    <rPh sb="20" eb="22">
      <t>ギジュツ</t>
    </rPh>
    <rPh sb="23" eb="25">
      <t>フキュウ</t>
    </rPh>
    <rPh sb="25" eb="27">
      <t>ソクシン</t>
    </rPh>
    <phoneticPr fontId="2"/>
  </si>
  <si>
    <t>小</t>
    <rPh sb="0" eb="1">
      <t>ショウ</t>
    </rPh>
    <phoneticPr fontId="2"/>
  </si>
  <si>
    <t>地域健康支援</t>
    <rPh sb="0" eb="2">
      <t>チイキ</t>
    </rPh>
    <rPh sb="2" eb="4">
      <t>ケンコウ</t>
    </rPh>
    <rPh sb="4" eb="6">
      <t>シエン</t>
    </rPh>
    <phoneticPr fontId="2"/>
  </si>
  <si>
    <t>中</t>
    <rPh sb="0" eb="1">
      <t>チュウ</t>
    </rPh>
    <phoneticPr fontId="2"/>
  </si>
  <si>
    <t>大</t>
    <rPh sb="0" eb="1">
      <t>ダイ</t>
    </rPh>
    <phoneticPr fontId="2"/>
  </si>
  <si>
    <t>地域教育プログラム</t>
    <rPh sb="0" eb="2">
      <t>チイキ</t>
    </rPh>
    <rPh sb="2" eb="4">
      <t>キョウイク</t>
    </rPh>
    <phoneticPr fontId="2"/>
  </si>
  <si>
    <t>地域産学連携</t>
    <rPh sb="0" eb="2">
      <t>チイキ</t>
    </rPh>
    <rPh sb="2" eb="4">
      <t>サンガク</t>
    </rPh>
    <rPh sb="4" eb="6">
      <t>レンケイ</t>
    </rPh>
    <phoneticPr fontId="2"/>
  </si>
  <si>
    <t>SDGsに向けた研究開発体制の整備</t>
    <rPh sb="5" eb="6">
      <t>ム</t>
    </rPh>
    <rPh sb="8" eb="10">
      <t>ケンキュウ</t>
    </rPh>
    <rPh sb="10" eb="12">
      <t>カイハツ</t>
    </rPh>
    <rPh sb="12" eb="14">
      <t>タイセイ</t>
    </rPh>
    <rPh sb="15" eb="17">
      <t>セイビ</t>
    </rPh>
    <phoneticPr fontId="2"/>
  </si>
  <si>
    <t>ステークホルダーの特定とSDGsへの組織的対応</t>
    <rPh sb="9" eb="11">
      <t>トクテイ</t>
    </rPh>
    <rPh sb="18" eb="21">
      <t>ソシキテキ</t>
    </rPh>
    <rPh sb="21" eb="23">
      <t>タイオウ</t>
    </rPh>
    <phoneticPr fontId="2"/>
  </si>
  <si>
    <t>シチズンサイエンスなど、市民が自発的・積極的に研究開発に関与している</t>
    <rPh sb="12" eb="14">
      <t>シミン</t>
    </rPh>
    <rPh sb="15" eb="18">
      <t>ジハツテキ</t>
    </rPh>
    <rPh sb="19" eb="22">
      <t>セッキョクテキ</t>
    </rPh>
    <rPh sb="23" eb="25">
      <t>ケンキュウ</t>
    </rPh>
    <rPh sb="25" eb="27">
      <t>カイハツ</t>
    </rPh>
    <rPh sb="28" eb="30">
      <t>カンヨ</t>
    </rPh>
    <phoneticPr fontId="2"/>
  </si>
  <si>
    <t>ファカルティデベロップメント（FD）やスタッフデベロップメント（SD）において、SDGsに関したテーマでの講義や研修を実施している</t>
    <rPh sb="45" eb="46">
      <t>カン</t>
    </rPh>
    <rPh sb="53" eb="55">
      <t>コウギ</t>
    </rPh>
    <rPh sb="56" eb="58">
      <t>ケンシュウ</t>
    </rPh>
    <rPh sb="59" eb="61">
      <t>ジッシ</t>
    </rPh>
    <phoneticPr fontId="2"/>
  </si>
  <si>
    <t>科学教育、理科教育</t>
    <rPh sb="0" eb="2">
      <t>カガク</t>
    </rPh>
    <rPh sb="2" eb="4">
      <t>キョウイク</t>
    </rPh>
    <rPh sb="5" eb="7">
      <t>リカ</t>
    </rPh>
    <rPh sb="7" eb="9">
      <t>キョウイク</t>
    </rPh>
    <phoneticPr fontId="2"/>
  </si>
  <si>
    <t>大学院生・学生や生徒に対して、社会における科学や社会のための科学のあり方について教育を行っている</t>
    <rPh sb="0" eb="2">
      <t>ダイガク</t>
    </rPh>
    <rPh sb="2" eb="4">
      <t>インセイ</t>
    </rPh>
    <rPh sb="5" eb="7">
      <t>ガクセイ</t>
    </rPh>
    <rPh sb="8" eb="10">
      <t>セイト</t>
    </rPh>
    <rPh sb="11" eb="12">
      <t>タイ</t>
    </rPh>
    <rPh sb="15" eb="17">
      <t>シャカイ</t>
    </rPh>
    <rPh sb="21" eb="23">
      <t>カガク</t>
    </rPh>
    <rPh sb="24" eb="26">
      <t>シャカイ</t>
    </rPh>
    <rPh sb="30" eb="32">
      <t>カガク</t>
    </rPh>
    <rPh sb="35" eb="36">
      <t>カタ</t>
    </rPh>
    <rPh sb="40" eb="42">
      <t>キョウイク</t>
    </rPh>
    <rPh sb="43" eb="44">
      <t>オコナ</t>
    </rPh>
    <phoneticPr fontId="2"/>
  </si>
  <si>
    <t>科学リテラシー、科学とメディア、科学に対する一般の意識</t>
    <rPh sb="0" eb="2">
      <t>カガク</t>
    </rPh>
    <rPh sb="8" eb="10">
      <t>カガク</t>
    </rPh>
    <rPh sb="16" eb="18">
      <t>カガク</t>
    </rPh>
    <rPh sb="19" eb="20">
      <t>タイ</t>
    </rPh>
    <rPh sb="22" eb="24">
      <t>イッパン</t>
    </rPh>
    <rPh sb="25" eb="27">
      <t>イシキ</t>
    </rPh>
    <phoneticPr fontId="2"/>
  </si>
  <si>
    <t>研究開発成果の普及や理解のために組織外のステークホルダーや受益者、一般市民に必要なリテラシーや意識の向上に努める</t>
    <rPh sb="0" eb="2">
      <t>ケンキュウ</t>
    </rPh>
    <rPh sb="2" eb="4">
      <t>カイハツ</t>
    </rPh>
    <rPh sb="4" eb="6">
      <t>セイカ</t>
    </rPh>
    <rPh sb="7" eb="9">
      <t>フキュウ</t>
    </rPh>
    <rPh sb="10" eb="12">
      <t>リカイ</t>
    </rPh>
    <rPh sb="16" eb="18">
      <t>ソシキ</t>
    </rPh>
    <rPh sb="18" eb="19">
      <t>ガイ</t>
    </rPh>
    <rPh sb="29" eb="32">
      <t>ジュエキシャ</t>
    </rPh>
    <rPh sb="33" eb="35">
      <t>イッパン</t>
    </rPh>
    <rPh sb="35" eb="37">
      <t>シミン</t>
    </rPh>
    <rPh sb="38" eb="40">
      <t>ヒツヨウ</t>
    </rPh>
    <rPh sb="47" eb="49">
      <t>イシキ</t>
    </rPh>
    <rPh sb="50" eb="52">
      <t>コウジョウ</t>
    </rPh>
    <rPh sb="53" eb="54">
      <t>ツト</t>
    </rPh>
    <phoneticPr fontId="2"/>
  </si>
  <si>
    <t>研究開発成果のアウトリーチを行い、関係者とのコミュニケーションや対話を促進している</t>
    <rPh sb="14" eb="15">
      <t>オコナ</t>
    </rPh>
    <rPh sb="17" eb="20">
      <t>カンケイシャ</t>
    </rPh>
    <rPh sb="32" eb="34">
      <t>タイワ</t>
    </rPh>
    <rPh sb="35" eb="37">
      <t>ソクシン</t>
    </rPh>
    <phoneticPr fontId="2"/>
  </si>
  <si>
    <t>産学官連携による共同研究を促進している</t>
    <rPh sb="0" eb="3">
      <t>サンガクカン</t>
    </rPh>
    <rPh sb="3" eb="5">
      <t>レンケイ</t>
    </rPh>
    <rPh sb="8" eb="10">
      <t>キョウドウ</t>
    </rPh>
    <rPh sb="10" eb="12">
      <t>ケンキュウ</t>
    </rPh>
    <rPh sb="13" eb="15">
      <t>ソクシン</t>
    </rPh>
    <phoneticPr fontId="2"/>
  </si>
  <si>
    <t>組織外の関係者との連携・協働により研究開発を進めている</t>
    <rPh sb="0" eb="2">
      <t>ソシキ</t>
    </rPh>
    <rPh sb="2" eb="3">
      <t>ガイ</t>
    </rPh>
    <rPh sb="4" eb="7">
      <t>カンケイシャ</t>
    </rPh>
    <rPh sb="9" eb="11">
      <t>レンケイ</t>
    </rPh>
    <rPh sb="12" eb="14">
      <t>キョウドウ</t>
    </rPh>
    <rPh sb="17" eb="19">
      <t>ケンキュウ</t>
    </rPh>
    <rPh sb="19" eb="21">
      <t>カイハツ</t>
    </rPh>
    <rPh sb="22" eb="23">
      <t>スス</t>
    </rPh>
    <phoneticPr fontId="2"/>
  </si>
  <si>
    <t>贈収賄、腐敗、恐喝、横領を禁止する法令を遵守し内部告発者を保護するとともに、事業活動のプロセス及び成果、動物福祉に対する倫理的配慮に努める</t>
    <rPh sb="0" eb="4">
      <t>チテキザイサン</t>
    </rPh>
    <rPh sb="52" eb="54">
      <t>ドウブツ</t>
    </rPh>
    <rPh sb="54" eb="56">
      <t>フクシ</t>
    </rPh>
    <phoneticPr fontId="2"/>
  </si>
  <si>
    <t>研究開発のプロセス、研究費の利用や人事において公正な手続きを行っている</t>
    <rPh sb="0" eb="2">
      <t>ケンキュウ</t>
    </rPh>
    <rPh sb="2" eb="4">
      <t>カイハツ</t>
    </rPh>
    <rPh sb="10" eb="13">
      <t>ケンキュウヒ</t>
    </rPh>
    <rPh sb="14" eb="16">
      <t>リヨウ</t>
    </rPh>
    <rPh sb="17" eb="19">
      <t>ジンジ</t>
    </rPh>
    <rPh sb="23" eb="25">
      <t>コウセイ</t>
    </rPh>
    <rPh sb="26" eb="28">
      <t>テツヅ</t>
    </rPh>
    <rPh sb="30" eb="31">
      <t>オコナ</t>
    </rPh>
    <phoneticPr fontId="2"/>
  </si>
  <si>
    <t>バイオセキュリティ、サイバーセキュリティ、デュアルユース、経済安全保障</t>
    <rPh sb="29" eb="31">
      <t>ケイザイ</t>
    </rPh>
    <rPh sb="31" eb="33">
      <t>アンゼン</t>
    </rPh>
    <rPh sb="33" eb="35">
      <t>ホショウ</t>
    </rPh>
    <phoneticPr fontId="2"/>
  </si>
  <si>
    <t>研究開発で用いる個人情報管理、ゲノムデータの共有におけるシステム管理、デュアルユースや安全保障輸出管理等に対応している</t>
    <rPh sb="0" eb="2">
      <t>ケンキュウ</t>
    </rPh>
    <rPh sb="2" eb="4">
      <t>カイハツ</t>
    </rPh>
    <rPh sb="5" eb="6">
      <t>モチ</t>
    </rPh>
    <rPh sb="8" eb="10">
      <t>コジン</t>
    </rPh>
    <rPh sb="10" eb="12">
      <t>ジョウホウ</t>
    </rPh>
    <rPh sb="12" eb="14">
      <t>カンリ</t>
    </rPh>
    <rPh sb="22" eb="24">
      <t>キョウユウ</t>
    </rPh>
    <rPh sb="32" eb="34">
      <t>カンリ</t>
    </rPh>
    <rPh sb="43" eb="45">
      <t>アンゼン</t>
    </rPh>
    <rPh sb="45" eb="47">
      <t>ホショウ</t>
    </rPh>
    <rPh sb="47" eb="49">
      <t>ユシュツ</t>
    </rPh>
    <rPh sb="49" eb="51">
      <t>カンリ</t>
    </rPh>
    <rPh sb="51" eb="52">
      <t>トウ</t>
    </rPh>
    <rPh sb="53" eb="55">
      <t>タイオウ</t>
    </rPh>
    <phoneticPr fontId="2"/>
  </si>
  <si>
    <t>目指すべき社会像などを組織として独自に検討し、組織のビジョンに落とし込んでいる</t>
    <rPh sb="0" eb="2">
      <t>メザ</t>
    </rPh>
    <rPh sb="5" eb="7">
      <t>シャカイ</t>
    </rPh>
    <rPh sb="7" eb="8">
      <t>ゾウ</t>
    </rPh>
    <rPh sb="11" eb="13">
      <t>ソシキ</t>
    </rPh>
    <rPh sb="16" eb="18">
      <t>ドクジ</t>
    </rPh>
    <rPh sb="19" eb="21">
      <t>ケントウ</t>
    </rPh>
    <rPh sb="23" eb="25">
      <t>ソシキ</t>
    </rPh>
    <rPh sb="31" eb="32">
      <t>オ</t>
    </rPh>
    <rPh sb="34" eb="35">
      <t>コ</t>
    </rPh>
    <phoneticPr fontId="2"/>
  </si>
  <si>
    <t>JEIエシカル基準</t>
    <rPh sb="7" eb="9">
      <t>キジュン</t>
    </rPh>
    <phoneticPr fontId="2"/>
  </si>
  <si>
    <t>自然環境を守っている</t>
    <rPh sb="0" eb="2">
      <t>シゼン</t>
    </rPh>
    <rPh sb="2" eb="4">
      <t>カンキョウ</t>
    </rPh>
    <rPh sb="5" eb="6">
      <t>マモ</t>
    </rPh>
    <phoneticPr fontId="2"/>
  </si>
  <si>
    <t>気候変動を緩和するとともに、適応も図っている（社内）</t>
    <rPh sb="0" eb="2">
      <t>キコウ</t>
    </rPh>
    <rPh sb="2" eb="4">
      <t>ヘンドウ</t>
    </rPh>
    <rPh sb="5" eb="7">
      <t>カンワ</t>
    </rPh>
    <rPh sb="14" eb="16">
      <t>テキオウ</t>
    </rPh>
    <rPh sb="17" eb="18">
      <t>ハカ</t>
    </rPh>
    <rPh sb="23" eb="25">
      <t>シャナイ</t>
    </rPh>
    <phoneticPr fontId="2"/>
  </si>
  <si>
    <t>バリューチェーンでGHGの排出を減らしている（製品・サービス）</t>
    <rPh sb="13" eb="15">
      <t>ハイシュツ</t>
    </rPh>
    <rPh sb="16" eb="17">
      <t>ヘ</t>
    </rPh>
    <rPh sb="23" eb="25">
      <t>セイヒン</t>
    </rPh>
    <phoneticPr fontId="2"/>
  </si>
  <si>
    <t>水を持続可能な形で利用している</t>
    <rPh sb="0" eb="1">
      <t>ミズ</t>
    </rPh>
    <rPh sb="2" eb="4">
      <t>ジゾク</t>
    </rPh>
    <rPh sb="4" eb="6">
      <t>カノウ</t>
    </rPh>
    <rPh sb="7" eb="8">
      <t>カタチ</t>
    </rPh>
    <rPh sb="9" eb="11">
      <t>リヨウ</t>
    </rPh>
    <phoneticPr fontId="2"/>
  </si>
  <si>
    <t>新たに投入する資源を最小にし、資源を保全している</t>
    <rPh sb="0" eb="1">
      <t>アラ</t>
    </rPh>
    <rPh sb="3" eb="5">
      <t>トウニュウ</t>
    </rPh>
    <rPh sb="7" eb="9">
      <t>シゲン</t>
    </rPh>
    <rPh sb="10" eb="12">
      <t>サイショウ</t>
    </rPh>
    <rPh sb="15" eb="17">
      <t>シゲン</t>
    </rPh>
    <rPh sb="18" eb="20">
      <t>ホゼン</t>
    </rPh>
    <phoneticPr fontId="2"/>
  </si>
  <si>
    <t>廃棄物の発生を制御している</t>
    <rPh sb="0" eb="3">
      <t>ハイキブツ</t>
    </rPh>
    <rPh sb="4" eb="6">
      <t>ハッセイ</t>
    </rPh>
    <rPh sb="7" eb="9">
      <t>セイギョ</t>
    </rPh>
    <phoneticPr fontId="2"/>
  </si>
  <si>
    <t>化学物質を適正に管理し、有害物質は排出していない</t>
    <rPh sb="0" eb="2">
      <t>カガク</t>
    </rPh>
    <rPh sb="2" eb="4">
      <t>ブッシツ</t>
    </rPh>
    <rPh sb="5" eb="7">
      <t>テキセイ</t>
    </rPh>
    <rPh sb="8" eb="10">
      <t>カンリ</t>
    </rPh>
    <rPh sb="12" eb="14">
      <t>ユウガイ</t>
    </rPh>
    <rPh sb="14" eb="16">
      <t>ブッシツ</t>
    </rPh>
    <rPh sb="17" eb="19">
      <t>ハイシュツ</t>
    </rPh>
    <phoneticPr fontId="2"/>
  </si>
  <si>
    <t>生物多様性を保全している</t>
    <rPh sb="0" eb="2">
      <t>セイブツ</t>
    </rPh>
    <rPh sb="2" eb="5">
      <t>タヨウセイ</t>
    </rPh>
    <rPh sb="6" eb="8">
      <t>ホゼン</t>
    </rPh>
    <phoneticPr fontId="2"/>
  </si>
  <si>
    <t>人権を尊重している</t>
    <rPh sb="0" eb="2">
      <t>ジンケン</t>
    </rPh>
    <rPh sb="3" eb="5">
      <t>ソンチョウ</t>
    </rPh>
    <phoneticPr fontId="2"/>
  </si>
  <si>
    <t>人権デューディリジェンスを実践している</t>
    <rPh sb="0" eb="2">
      <t>ジンケン</t>
    </rPh>
    <rPh sb="13" eb="15">
      <t>ジッセン</t>
    </rPh>
    <phoneticPr fontId="2"/>
  </si>
  <si>
    <t>労働者の権利を保障するとともに、ディーセントワークの実現を推進している</t>
    <rPh sb="0" eb="3">
      <t>ロウドウシャ</t>
    </rPh>
    <rPh sb="4" eb="6">
      <t>ケンリ</t>
    </rPh>
    <rPh sb="7" eb="9">
      <t>ホショウ</t>
    </rPh>
    <rPh sb="26" eb="28">
      <t>ジツゲン</t>
    </rPh>
    <rPh sb="29" eb="31">
      <t>スイシン</t>
    </rPh>
    <phoneticPr fontId="2"/>
  </si>
  <si>
    <t>あらゆるハラスメントを防止し、適切に対応している</t>
    <rPh sb="11" eb="13">
      <t>ボウシ</t>
    </rPh>
    <rPh sb="15" eb="17">
      <t>テキセツ</t>
    </rPh>
    <rPh sb="18" eb="20">
      <t>タイオウ</t>
    </rPh>
    <phoneticPr fontId="2"/>
  </si>
  <si>
    <t>人材の多様性（ダイバーシティ）を推進し、少数者や弱い立場の人々を積極的に雇用・登用している</t>
    <rPh sb="0" eb="2">
      <t>ジンザイ</t>
    </rPh>
    <rPh sb="3" eb="6">
      <t>タヨウセイ</t>
    </rPh>
    <rPh sb="16" eb="18">
      <t>スイシン</t>
    </rPh>
    <rPh sb="20" eb="23">
      <t>ショウスウシャ</t>
    </rPh>
    <rPh sb="24" eb="25">
      <t>ヨワ</t>
    </rPh>
    <rPh sb="26" eb="28">
      <t>タチバ</t>
    </rPh>
    <rPh sb="29" eb="31">
      <t>ヒトビト</t>
    </rPh>
    <rPh sb="32" eb="35">
      <t>セッキョクテキ</t>
    </rPh>
    <rPh sb="36" eb="38">
      <t>コヨウ</t>
    </rPh>
    <rPh sb="39" eb="41">
      <t>トウヨウ</t>
    </rPh>
    <phoneticPr fontId="2"/>
  </si>
  <si>
    <t>消費者を尊重している</t>
    <rPh sb="0" eb="3">
      <t>ショウヒシャ</t>
    </rPh>
    <rPh sb="4" eb="6">
      <t>ソンチョウ</t>
    </rPh>
    <phoneticPr fontId="2"/>
  </si>
  <si>
    <t>消費者に対して責任ある対応をしている</t>
    <rPh sb="0" eb="3">
      <t>ショウヒシャ</t>
    </rPh>
    <rPh sb="4" eb="5">
      <t>タイ</t>
    </rPh>
    <rPh sb="7" eb="9">
      <t>セキニン</t>
    </rPh>
    <rPh sb="11" eb="13">
      <t>タイオウ</t>
    </rPh>
    <phoneticPr fontId="2"/>
  </si>
  <si>
    <t>消費者の権利を守っている</t>
    <rPh sb="0" eb="3">
      <t>ショウヒシャ</t>
    </rPh>
    <rPh sb="4" eb="6">
      <t>ケンリ</t>
    </rPh>
    <rPh sb="7" eb="8">
      <t>マモ</t>
    </rPh>
    <phoneticPr fontId="2"/>
  </si>
  <si>
    <t>消費者の安全を重視している</t>
    <rPh sb="0" eb="3">
      <t>ショウヒシャ</t>
    </rPh>
    <rPh sb="4" eb="6">
      <t>アンゼン</t>
    </rPh>
    <rPh sb="7" eb="9">
      <t>ジュウシ</t>
    </rPh>
    <phoneticPr fontId="2"/>
  </si>
  <si>
    <t>個人情報を保護している</t>
    <rPh sb="0" eb="2">
      <t>コジン</t>
    </rPh>
    <rPh sb="2" eb="4">
      <t>ジョウホウ</t>
    </rPh>
    <rPh sb="5" eb="7">
      <t>ホゴ</t>
    </rPh>
    <phoneticPr fontId="2"/>
  </si>
  <si>
    <t>動物の福祉・権利を守っている</t>
    <rPh sb="0" eb="2">
      <t>ドウブツ</t>
    </rPh>
    <rPh sb="3" eb="5">
      <t>フクシ</t>
    </rPh>
    <rPh sb="6" eb="8">
      <t>ケンリ</t>
    </rPh>
    <rPh sb="9" eb="10">
      <t>マモ</t>
    </rPh>
    <phoneticPr fontId="2"/>
  </si>
  <si>
    <t>適正な生産過程を経た畜産物・水産物を利用している</t>
    <rPh sb="0" eb="2">
      <t>テキセイ</t>
    </rPh>
    <rPh sb="3" eb="5">
      <t>セイサン</t>
    </rPh>
    <rPh sb="5" eb="7">
      <t>カテイ</t>
    </rPh>
    <rPh sb="8" eb="9">
      <t>ヘ</t>
    </rPh>
    <rPh sb="10" eb="13">
      <t>チクサンブツ</t>
    </rPh>
    <rPh sb="14" eb="17">
      <t>スイサンブツ</t>
    </rPh>
    <rPh sb="18" eb="20">
      <t>リヨウ</t>
    </rPh>
    <phoneticPr fontId="2"/>
  </si>
  <si>
    <t>畜産物・水産物を持続可能な資源量の範囲で利用している</t>
    <rPh sb="0" eb="3">
      <t>チクサンブツ</t>
    </rPh>
    <rPh sb="4" eb="7">
      <t>スイサンブツ</t>
    </rPh>
    <rPh sb="8" eb="10">
      <t>ジゾク</t>
    </rPh>
    <rPh sb="10" eb="12">
      <t>カノウ</t>
    </rPh>
    <rPh sb="13" eb="15">
      <t>シゲン</t>
    </rPh>
    <rPh sb="15" eb="16">
      <t>リョウ</t>
    </rPh>
    <rPh sb="17" eb="19">
      <t>ハンイ</t>
    </rPh>
    <rPh sb="20" eb="22">
      <t>リヨウ</t>
    </rPh>
    <phoneticPr fontId="2"/>
  </si>
  <si>
    <t>動物実験を行わない（医薬分野を除く）</t>
    <rPh sb="0" eb="2">
      <t>ドウブツ</t>
    </rPh>
    <rPh sb="2" eb="4">
      <t>ジッケン</t>
    </rPh>
    <rPh sb="5" eb="6">
      <t>オコナ</t>
    </rPh>
    <rPh sb="10" eb="12">
      <t>イヤク</t>
    </rPh>
    <rPh sb="12" eb="14">
      <t>ブンヤ</t>
    </rPh>
    <rPh sb="15" eb="16">
      <t>ノゾ</t>
    </rPh>
    <phoneticPr fontId="2"/>
  </si>
  <si>
    <t>取引が制限されている動物および身体の一部の売買や利用は行わない</t>
    <rPh sb="0" eb="2">
      <t>トリヒキ</t>
    </rPh>
    <rPh sb="3" eb="5">
      <t>セイゲン</t>
    </rPh>
    <rPh sb="10" eb="12">
      <t>ドウブツ</t>
    </rPh>
    <rPh sb="15" eb="17">
      <t>シンタイ</t>
    </rPh>
    <rPh sb="18" eb="20">
      <t>イチブ</t>
    </rPh>
    <rPh sb="21" eb="23">
      <t>バイバイ</t>
    </rPh>
    <rPh sb="24" eb="26">
      <t>リヨウ</t>
    </rPh>
    <rPh sb="27" eb="28">
      <t>オコナ</t>
    </rPh>
    <phoneticPr fontId="2"/>
  </si>
  <si>
    <t>動物性原材料の使用を避けている（ファッション）</t>
    <rPh sb="0" eb="3">
      <t>ドウブツセイ</t>
    </rPh>
    <rPh sb="3" eb="6">
      <t>ゲンザイリョウ</t>
    </rPh>
    <rPh sb="7" eb="9">
      <t>シヨウ</t>
    </rPh>
    <rPh sb="10" eb="11">
      <t>サ</t>
    </rPh>
    <phoneticPr fontId="2"/>
  </si>
  <si>
    <t>生きた動物の売買・展示等での利用を避けている</t>
    <rPh sb="0" eb="1">
      <t>イ</t>
    </rPh>
    <rPh sb="3" eb="5">
      <t>ドウブツ</t>
    </rPh>
    <rPh sb="6" eb="8">
      <t>バイバイ</t>
    </rPh>
    <rPh sb="9" eb="11">
      <t>テンジ</t>
    </rPh>
    <rPh sb="11" eb="12">
      <t>トウ</t>
    </rPh>
    <rPh sb="14" eb="16">
      <t>リヨウ</t>
    </rPh>
    <rPh sb="17" eb="18">
      <t>サ</t>
    </rPh>
    <phoneticPr fontId="2"/>
  </si>
  <si>
    <t>製品・サービスの情報開示をしている</t>
    <rPh sb="0" eb="2">
      <t>セイヒン</t>
    </rPh>
    <rPh sb="8" eb="10">
      <t>ジョウホウ</t>
    </rPh>
    <rPh sb="10" eb="12">
      <t>カイジ</t>
    </rPh>
    <phoneticPr fontId="2"/>
  </si>
  <si>
    <t>エシカルである等の主張をする際には裏付け情報（エビデンス）を示している</t>
    <rPh sb="7" eb="8">
      <t>トウ</t>
    </rPh>
    <rPh sb="9" eb="11">
      <t>シュチョウ</t>
    </rPh>
    <rPh sb="14" eb="15">
      <t>サイ</t>
    </rPh>
    <rPh sb="17" eb="19">
      <t>ウラヅ</t>
    </rPh>
    <rPh sb="20" eb="22">
      <t>ジョウホウ</t>
    </rPh>
    <rPh sb="30" eb="31">
      <t>シメ</t>
    </rPh>
    <phoneticPr fontId="2"/>
  </si>
  <si>
    <t>可能な場合には認証を取得している</t>
    <rPh sb="0" eb="2">
      <t>カノウ</t>
    </rPh>
    <rPh sb="3" eb="5">
      <t>バアイ</t>
    </rPh>
    <rPh sb="7" eb="9">
      <t>ニンショウ</t>
    </rPh>
    <rPh sb="10" eb="12">
      <t>シュトク</t>
    </rPh>
    <phoneticPr fontId="2"/>
  </si>
  <si>
    <t>サプライチェーンを透明化し、トレーサビリティーを確保している</t>
    <rPh sb="9" eb="12">
      <t>トウメイカ</t>
    </rPh>
    <rPh sb="24" eb="26">
      <t>カクホ</t>
    </rPh>
    <phoneticPr fontId="2"/>
  </si>
  <si>
    <t>自社およびサプライチェーン全体の環境と社会への影響を把握している</t>
    <rPh sb="0" eb="2">
      <t>ジシャ</t>
    </rPh>
    <rPh sb="13" eb="15">
      <t>ゼンタイ</t>
    </rPh>
    <rPh sb="16" eb="18">
      <t>カンキョウ</t>
    </rPh>
    <rPh sb="19" eb="21">
      <t>シャカイ</t>
    </rPh>
    <rPh sb="23" eb="25">
      <t>エイキョウ</t>
    </rPh>
    <rPh sb="26" eb="28">
      <t>ハアク</t>
    </rPh>
    <phoneticPr fontId="2"/>
  </si>
  <si>
    <t>製品・サービスに関して適時・適正に情報開示を行い、説明責任を果たしている</t>
    <rPh sb="0" eb="2">
      <t>セイヒン</t>
    </rPh>
    <rPh sb="8" eb="9">
      <t>カン</t>
    </rPh>
    <rPh sb="11" eb="13">
      <t>テキジ</t>
    </rPh>
    <rPh sb="14" eb="16">
      <t>テキセイ</t>
    </rPh>
    <rPh sb="17" eb="19">
      <t>ジョウホウ</t>
    </rPh>
    <rPh sb="19" eb="21">
      <t>カイジ</t>
    </rPh>
    <rPh sb="22" eb="23">
      <t>オコナ</t>
    </rPh>
    <rPh sb="25" eb="27">
      <t>セツメイ</t>
    </rPh>
    <rPh sb="27" eb="29">
      <t>セキニン</t>
    </rPh>
    <rPh sb="30" eb="31">
      <t>ハ</t>
    </rPh>
    <phoneticPr fontId="2"/>
  </si>
  <si>
    <t>事業を行っている地域社会に配慮・貢献している</t>
    <rPh sb="0" eb="2">
      <t>ジギョウ</t>
    </rPh>
    <rPh sb="3" eb="4">
      <t>オコナ</t>
    </rPh>
    <rPh sb="8" eb="10">
      <t>チイキ</t>
    </rPh>
    <rPh sb="10" eb="12">
      <t>シャカイ</t>
    </rPh>
    <rPh sb="13" eb="15">
      <t>ハイリョ</t>
    </rPh>
    <rPh sb="16" eb="18">
      <t>コウケン</t>
    </rPh>
    <phoneticPr fontId="2"/>
  </si>
  <si>
    <t>地域の文化と伝統を尊重している</t>
    <rPh sb="0" eb="2">
      <t>チイキ</t>
    </rPh>
    <rPh sb="3" eb="5">
      <t>ブンカ</t>
    </rPh>
    <rPh sb="6" eb="8">
      <t>デントウ</t>
    </rPh>
    <rPh sb="9" eb="11">
      <t>ソンチョウ</t>
    </rPh>
    <phoneticPr fontId="2"/>
  </si>
  <si>
    <t>事業を行っている地域からの雇用を推進している</t>
    <rPh sb="0" eb="2">
      <t>ジギョウ</t>
    </rPh>
    <rPh sb="3" eb="4">
      <t>オコナ</t>
    </rPh>
    <rPh sb="8" eb="10">
      <t>チイキ</t>
    </rPh>
    <rPh sb="13" eb="15">
      <t>コヨウ</t>
    </rPh>
    <rPh sb="16" eb="18">
      <t>スイシン</t>
    </rPh>
    <phoneticPr fontId="2"/>
  </si>
  <si>
    <t>地域での生産を推進している</t>
    <rPh sb="0" eb="2">
      <t>チイキ</t>
    </rPh>
    <rPh sb="4" eb="6">
      <t>セイサン</t>
    </rPh>
    <rPh sb="7" eb="9">
      <t>スイシン</t>
    </rPh>
    <phoneticPr fontId="2"/>
  </si>
  <si>
    <t>地域の課題解決に貢献している</t>
    <rPh sb="0" eb="2">
      <t>チイキ</t>
    </rPh>
    <rPh sb="3" eb="5">
      <t>カダイ</t>
    </rPh>
    <rPh sb="5" eb="7">
      <t>カイケツ</t>
    </rPh>
    <rPh sb="8" eb="10">
      <t>コウケン</t>
    </rPh>
    <phoneticPr fontId="2"/>
  </si>
  <si>
    <t>適正な経営を行っている</t>
    <rPh sb="0" eb="2">
      <t>テキセイ</t>
    </rPh>
    <rPh sb="3" eb="5">
      <t>ケイエイ</t>
    </rPh>
    <rPh sb="6" eb="7">
      <t>オコナ</t>
    </rPh>
    <phoneticPr fontId="2"/>
  </si>
  <si>
    <t>自社のエシカル化を推進している</t>
    <rPh sb="0" eb="2">
      <t>ジシャ</t>
    </rPh>
    <rPh sb="7" eb="8">
      <t>カ</t>
    </rPh>
    <rPh sb="9" eb="11">
      <t>スイシン</t>
    </rPh>
    <phoneticPr fontId="2"/>
  </si>
  <si>
    <t>公益通報者を保護している</t>
    <rPh sb="0" eb="2">
      <t>コウエキ</t>
    </rPh>
    <rPh sb="2" eb="5">
      <t>ツウホウシャ</t>
    </rPh>
    <rPh sb="6" eb="8">
      <t>ホゴ</t>
    </rPh>
    <phoneticPr fontId="2"/>
  </si>
  <si>
    <t>紛争や暴力の助長に加担しない</t>
    <rPh sb="0" eb="2">
      <t>フンソウ</t>
    </rPh>
    <rPh sb="3" eb="5">
      <t>ボウリョク</t>
    </rPh>
    <rPh sb="6" eb="8">
      <t>ジョチョウ</t>
    </rPh>
    <rPh sb="9" eb="11">
      <t>カタン</t>
    </rPh>
    <phoneticPr fontId="2"/>
  </si>
  <si>
    <t>自社にとっての重要課題（＝マテリアリティ）を特定し、課題解決に取り組んでいる</t>
    <rPh sb="0" eb="2">
      <t>ジシャ</t>
    </rPh>
    <rPh sb="7" eb="9">
      <t>ジュウヨウ</t>
    </rPh>
    <rPh sb="9" eb="11">
      <t>カダイ</t>
    </rPh>
    <rPh sb="22" eb="24">
      <t>トクテイ</t>
    </rPh>
    <rPh sb="26" eb="28">
      <t>カダイ</t>
    </rPh>
    <rPh sb="28" eb="30">
      <t>カイケツ</t>
    </rPh>
    <rPh sb="31" eb="32">
      <t>ト</t>
    </rPh>
    <rPh sb="33" eb="34">
      <t>ク</t>
    </rPh>
    <phoneticPr fontId="2"/>
  </si>
  <si>
    <t>政治関与（寄付・ロビーイング）を行う際には適正に行い、その情報は開示する</t>
    <rPh sb="0" eb="2">
      <t>セイジ</t>
    </rPh>
    <rPh sb="2" eb="4">
      <t>カンヨ</t>
    </rPh>
    <rPh sb="5" eb="7">
      <t>キフ</t>
    </rPh>
    <rPh sb="16" eb="17">
      <t>オコナ</t>
    </rPh>
    <rPh sb="18" eb="19">
      <t>サイ</t>
    </rPh>
    <rPh sb="21" eb="23">
      <t>テキセイ</t>
    </rPh>
    <rPh sb="24" eb="25">
      <t>オコナ</t>
    </rPh>
    <rPh sb="29" eb="31">
      <t>ジョウホウ</t>
    </rPh>
    <rPh sb="32" eb="34">
      <t>カイジ</t>
    </rPh>
    <phoneticPr fontId="2"/>
  </si>
  <si>
    <t>納税は適正に行い、利益を社会に還元している</t>
    <rPh sb="0" eb="2">
      <t>ノウゼイ</t>
    </rPh>
    <rPh sb="3" eb="5">
      <t>テキセイ</t>
    </rPh>
    <rPh sb="6" eb="7">
      <t>オコナ</t>
    </rPh>
    <rPh sb="9" eb="11">
      <t>リエキ</t>
    </rPh>
    <rPh sb="12" eb="14">
      <t>シャカイ</t>
    </rPh>
    <rPh sb="15" eb="17">
      <t>カンゲン</t>
    </rPh>
    <phoneticPr fontId="2"/>
  </si>
  <si>
    <t>サプライヤーやステークホルダーと積極的に協働している</t>
    <rPh sb="16" eb="19">
      <t>セッキョクテキ</t>
    </rPh>
    <rPh sb="20" eb="22">
      <t>キョウドウ</t>
    </rPh>
    <phoneticPr fontId="2"/>
  </si>
  <si>
    <t>サプライヤーと公平公正な取引を行なっている</t>
    <rPh sb="7" eb="9">
      <t>コウヘイ</t>
    </rPh>
    <rPh sb="9" eb="11">
      <t>コウセイ</t>
    </rPh>
    <rPh sb="12" eb="14">
      <t>トリヒキ</t>
    </rPh>
    <rPh sb="15" eb="16">
      <t>オコ</t>
    </rPh>
    <phoneticPr fontId="2"/>
  </si>
  <si>
    <t>人材の多様性（ダイバーシティ）を高める経営を行なっている</t>
    <rPh sb="0" eb="2">
      <t>ジンザイ</t>
    </rPh>
    <rPh sb="3" eb="6">
      <t>タヨウセイ</t>
    </rPh>
    <rPh sb="16" eb="17">
      <t>タカ</t>
    </rPh>
    <rPh sb="19" eb="21">
      <t>ケイエイ</t>
    </rPh>
    <rPh sb="22" eb="23">
      <t>オコナ</t>
    </rPh>
    <phoneticPr fontId="2"/>
  </si>
  <si>
    <t>サプライチェーンの課題をサプライヤーと協力して解決している</t>
    <rPh sb="9" eb="11">
      <t>カダイ</t>
    </rPh>
    <rPh sb="19" eb="21">
      <t>キョウリョク</t>
    </rPh>
    <rPh sb="23" eb="25">
      <t>カイケツ</t>
    </rPh>
    <phoneticPr fontId="2"/>
  </si>
  <si>
    <t>ステークホルダーと対話や協働を行っている</t>
    <rPh sb="9" eb="11">
      <t>タイワ</t>
    </rPh>
    <rPh sb="12" eb="14">
      <t>キョウドウ</t>
    </rPh>
    <rPh sb="15" eb="16">
      <t>オコナ</t>
    </rPh>
    <phoneticPr fontId="2"/>
  </si>
  <si>
    <t>市民社会の一員としてエシカルを広げることに役割を果たしている</t>
    <rPh sb="0" eb="2">
      <t>シミン</t>
    </rPh>
    <rPh sb="2" eb="4">
      <t>シャカイ</t>
    </rPh>
    <rPh sb="5" eb="7">
      <t>イチイン</t>
    </rPh>
    <rPh sb="15" eb="16">
      <t>ヒロ</t>
    </rPh>
    <rPh sb="21" eb="23">
      <t>ヤクワリ</t>
    </rPh>
    <rPh sb="24" eb="25">
      <t>ハ</t>
    </rPh>
    <phoneticPr fontId="2"/>
  </si>
  <si>
    <t>社会</t>
    <rPh sb="0" eb="2">
      <t>シャカイ</t>
    </rPh>
    <phoneticPr fontId="2"/>
  </si>
  <si>
    <t>人権</t>
    <rPh sb="0" eb="2">
      <t>ジンケン</t>
    </rPh>
    <phoneticPr fontId="2"/>
  </si>
  <si>
    <t>労働慣行</t>
    <rPh sb="0" eb="2">
      <t>ロウドウ</t>
    </rPh>
    <rPh sb="2" eb="4">
      <t>カンコウ</t>
    </rPh>
    <phoneticPr fontId="2"/>
  </si>
  <si>
    <t>安全衛生・セキュリティ</t>
    <rPh sb="0" eb="2">
      <t>アンゼン</t>
    </rPh>
    <rPh sb="2" eb="4">
      <t>エイセイ</t>
    </rPh>
    <phoneticPr fontId="2"/>
  </si>
  <si>
    <t>資源管理</t>
    <rPh sb="0" eb="2">
      <t>シゲン</t>
    </rPh>
    <rPh sb="2" eb="4">
      <t>カンリ</t>
    </rPh>
    <phoneticPr fontId="2"/>
  </si>
  <si>
    <t>環境</t>
    <rPh sb="0" eb="2">
      <t>カンキョウ</t>
    </rPh>
    <phoneticPr fontId="2"/>
  </si>
  <si>
    <t>経済</t>
    <rPh sb="0" eb="2">
      <t>ケイザイ</t>
    </rPh>
    <phoneticPr fontId="2"/>
  </si>
  <si>
    <t>地域・コミュニティ</t>
  </si>
  <si>
    <t>リスクと機会</t>
    <rPh sb="4" eb="6">
      <t>キカイ</t>
    </rPh>
    <phoneticPr fontId="2"/>
  </si>
  <si>
    <t>公正な事業慣行</t>
    <rPh sb="0" eb="2">
      <t>コウセイ</t>
    </rPh>
    <rPh sb="3" eb="5">
      <t>ジギョウ</t>
    </rPh>
    <rPh sb="5" eb="7">
      <t>カンコウ</t>
    </rPh>
    <phoneticPr fontId="2"/>
  </si>
  <si>
    <t>動物の福祉・権利</t>
    <rPh sb="0" eb="2">
      <t>ドウブツ</t>
    </rPh>
    <rPh sb="3" eb="5">
      <t>フクシ</t>
    </rPh>
    <rPh sb="6" eb="8">
      <t>ケンリ</t>
    </rPh>
    <phoneticPr fontId="2"/>
  </si>
  <si>
    <t>名古屋議定書等に基づき、取引が制限されている動植物や遺伝資源を利用しない</t>
    <rPh sb="0" eb="3">
      <t>ナゴヤ</t>
    </rPh>
    <rPh sb="3" eb="6">
      <t>ギテイショ</t>
    </rPh>
    <rPh sb="6" eb="7">
      <t>トウ</t>
    </rPh>
    <rPh sb="8" eb="9">
      <t>モト</t>
    </rPh>
    <rPh sb="12" eb="14">
      <t>トリヒキ</t>
    </rPh>
    <rPh sb="15" eb="17">
      <t>セイゲン</t>
    </rPh>
    <rPh sb="22" eb="25">
      <t>ドウショクブツ</t>
    </rPh>
    <rPh sb="26" eb="28">
      <t>イデン</t>
    </rPh>
    <rPh sb="28" eb="30">
      <t>シゲン</t>
    </rPh>
    <rPh sb="31" eb="33">
      <t>リヨウ</t>
    </rPh>
    <phoneticPr fontId="2"/>
  </si>
  <si>
    <t>体制の強化により、現場の活動が委縮し、かえって不正が発見しにくくなる</t>
    <rPh sb="0" eb="2">
      <t>タイセイ</t>
    </rPh>
    <rPh sb="3" eb="5">
      <t>キョウカ</t>
    </rPh>
    <rPh sb="9" eb="11">
      <t>ゲンバ</t>
    </rPh>
    <rPh sb="12" eb="14">
      <t>カツドウ</t>
    </rPh>
    <rPh sb="15" eb="17">
      <t>イシュク</t>
    </rPh>
    <rPh sb="23" eb="25">
      <t>フセイ</t>
    </rPh>
    <rPh sb="26" eb="28">
      <t>ハッケン</t>
    </rPh>
    <phoneticPr fontId="2"/>
  </si>
  <si>
    <t>経済的なインセンティブ付けは経営部門の不正や、表面的なSDGs/ESGの理解に基づく実践となりやすい</t>
    <rPh sb="0" eb="3">
      <t>ケイザイテキ</t>
    </rPh>
    <rPh sb="11" eb="12">
      <t>ヅ</t>
    </rPh>
    <rPh sb="14" eb="16">
      <t>ケイエイ</t>
    </rPh>
    <rPh sb="16" eb="18">
      <t>ブモン</t>
    </rPh>
    <rPh sb="19" eb="21">
      <t>フセイ</t>
    </rPh>
    <rPh sb="23" eb="26">
      <t>ヒョウメンテキ</t>
    </rPh>
    <rPh sb="36" eb="38">
      <t>リカイ</t>
    </rPh>
    <rPh sb="39" eb="40">
      <t>モト</t>
    </rPh>
    <rPh sb="42" eb="44">
      <t>ジッセン</t>
    </rPh>
    <phoneticPr fontId="2"/>
  </si>
  <si>
    <t>現場によるローカルな実践が捨象され、近視眼的な経営者による画一的な数値目標に拘束される
経営者の交代により組織としての方針や運営体制が大きく変わる</t>
    <rPh sb="0" eb="2">
      <t>ゲンバ</t>
    </rPh>
    <rPh sb="10" eb="12">
      <t>ジッセン</t>
    </rPh>
    <rPh sb="13" eb="15">
      <t>シャショウ</t>
    </rPh>
    <rPh sb="18" eb="22">
      <t>キンシガンテキ</t>
    </rPh>
    <rPh sb="23" eb="26">
      <t>ケイエイシャ</t>
    </rPh>
    <rPh sb="29" eb="32">
      <t>カクイツテキ</t>
    </rPh>
    <rPh sb="33" eb="35">
      <t>スウチ</t>
    </rPh>
    <rPh sb="35" eb="37">
      <t>モクヒョウ</t>
    </rPh>
    <rPh sb="38" eb="40">
      <t>コウソク</t>
    </rPh>
    <rPh sb="45" eb="48">
      <t>ケイエイシャ</t>
    </rPh>
    <rPh sb="49" eb="51">
      <t>コウタイ</t>
    </rPh>
    <rPh sb="54" eb="56">
      <t>ソシキ</t>
    </rPh>
    <rPh sb="60" eb="62">
      <t>ホウシン</t>
    </rPh>
    <rPh sb="63" eb="65">
      <t>ウンエイ</t>
    </rPh>
    <rPh sb="65" eb="67">
      <t>タイセイ</t>
    </rPh>
    <rPh sb="68" eb="69">
      <t>オオ</t>
    </rPh>
    <rPh sb="71" eb="72">
      <t>カ</t>
    </rPh>
    <phoneticPr fontId="2"/>
  </si>
  <si>
    <t>政策による状況改善に期待が大きくなると、組織や現場での取り組みがおろそかになる</t>
    <rPh sb="0" eb="2">
      <t>セイサク</t>
    </rPh>
    <rPh sb="5" eb="7">
      <t>ジョウキョウ</t>
    </rPh>
    <rPh sb="7" eb="9">
      <t>カイゼン</t>
    </rPh>
    <rPh sb="10" eb="12">
      <t>キタイ</t>
    </rPh>
    <rPh sb="13" eb="14">
      <t>オオ</t>
    </rPh>
    <phoneticPr fontId="2"/>
  </si>
  <si>
    <t>長期ビジョンそのものの妥当性が検証されることは稀であり、組織的理念と大差ないものになる</t>
    <rPh sb="0" eb="2">
      <t>チョウキ</t>
    </rPh>
    <rPh sb="11" eb="14">
      <t>ダトウセイ</t>
    </rPh>
    <rPh sb="15" eb="17">
      <t>ケンショウ</t>
    </rPh>
    <rPh sb="23" eb="24">
      <t>マレ</t>
    </rPh>
    <rPh sb="28" eb="31">
      <t>ソシキテキ</t>
    </rPh>
    <rPh sb="31" eb="33">
      <t>リネン</t>
    </rPh>
    <rPh sb="34" eb="36">
      <t>タイサ</t>
    </rPh>
    <phoneticPr fontId="2"/>
  </si>
  <si>
    <t>バックキャストや社会のニーズを見据えたもの、技術や社会の変化に合わせて柔軟に見直せるものでなければ、現在の活動の延長に過ぎない目標や計画でしかなくなる</t>
    <rPh sb="8" eb="10">
      <t>シャカイ</t>
    </rPh>
    <rPh sb="15" eb="17">
      <t>ミス</t>
    </rPh>
    <rPh sb="22" eb="24">
      <t>ギジュツ</t>
    </rPh>
    <rPh sb="25" eb="27">
      <t>シャカイ</t>
    </rPh>
    <rPh sb="28" eb="30">
      <t>ヘンカ</t>
    </rPh>
    <rPh sb="31" eb="32">
      <t>ア</t>
    </rPh>
    <rPh sb="35" eb="37">
      <t>ジュウナン</t>
    </rPh>
    <rPh sb="38" eb="40">
      <t>ミナオ</t>
    </rPh>
    <rPh sb="50" eb="52">
      <t>ゲンザイ</t>
    </rPh>
    <rPh sb="53" eb="55">
      <t>カツドウ</t>
    </rPh>
    <rPh sb="56" eb="58">
      <t>エンチョウ</t>
    </rPh>
    <rPh sb="59" eb="60">
      <t>ス</t>
    </rPh>
    <rPh sb="63" eb="65">
      <t>モクヒョウ</t>
    </rPh>
    <rPh sb="66" eb="68">
      <t>ケイカク</t>
    </rPh>
    <phoneticPr fontId="2"/>
  </si>
  <si>
    <t>レジリエンスが高いと、組織としてのコアバリューを喪失し、アドホックで日和見的な組織運営となる</t>
    <rPh sb="7" eb="8">
      <t>タカ</t>
    </rPh>
    <rPh sb="11" eb="13">
      <t>ソシキ</t>
    </rPh>
    <rPh sb="24" eb="26">
      <t>ソウシツ</t>
    </rPh>
    <rPh sb="34" eb="38">
      <t>ヒヨリミテキ</t>
    </rPh>
    <rPh sb="39" eb="41">
      <t>ソシキ</t>
    </rPh>
    <rPh sb="41" eb="43">
      <t>ウンエイ</t>
    </rPh>
    <phoneticPr fontId="2"/>
  </si>
  <si>
    <t>リスクや機会が特定できないような不確実性や曖昧性のある事象を予測できず、不測の事態への対応の柔軟性や即応性に欠ける</t>
    <rPh sb="4" eb="6">
      <t>キカイ</t>
    </rPh>
    <rPh sb="7" eb="9">
      <t>トクテイ</t>
    </rPh>
    <rPh sb="16" eb="20">
      <t>フカクジツセイ</t>
    </rPh>
    <rPh sb="21" eb="24">
      <t>アイマイセイ</t>
    </rPh>
    <rPh sb="27" eb="29">
      <t>ジショウ</t>
    </rPh>
    <rPh sb="30" eb="32">
      <t>ヨソク</t>
    </rPh>
    <rPh sb="36" eb="38">
      <t>フソク</t>
    </rPh>
    <rPh sb="39" eb="41">
      <t>ジタイ</t>
    </rPh>
    <rPh sb="43" eb="45">
      <t>タイオウ</t>
    </rPh>
    <rPh sb="46" eb="49">
      <t>ジュウナンセイ</t>
    </rPh>
    <rPh sb="50" eb="53">
      <t>ソクオウセイ</t>
    </rPh>
    <rPh sb="54" eb="55">
      <t>カ</t>
    </rPh>
    <phoneticPr fontId="2"/>
  </si>
  <si>
    <t>倫理規範や倫理審査などの体制整備によって現場の事務的負担が増すとともに、新規の研究開発を抑制するような印象を研究者に与える可能性がある</t>
    <rPh sb="0" eb="2">
      <t>リンリ</t>
    </rPh>
    <rPh sb="2" eb="4">
      <t>キハン</t>
    </rPh>
    <rPh sb="5" eb="7">
      <t>リンリ</t>
    </rPh>
    <rPh sb="7" eb="9">
      <t>シンサ</t>
    </rPh>
    <rPh sb="12" eb="14">
      <t>タイセイ</t>
    </rPh>
    <rPh sb="14" eb="16">
      <t>セイビ</t>
    </rPh>
    <rPh sb="20" eb="22">
      <t>ゲンバ</t>
    </rPh>
    <rPh sb="23" eb="26">
      <t>ジムテキ</t>
    </rPh>
    <rPh sb="26" eb="28">
      <t>フタン</t>
    </rPh>
    <rPh sb="29" eb="30">
      <t>マ</t>
    </rPh>
    <rPh sb="36" eb="38">
      <t>シンキ</t>
    </rPh>
    <rPh sb="39" eb="41">
      <t>ケンキュウ</t>
    </rPh>
    <rPh sb="41" eb="43">
      <t>カイハツ</t>
    </rPh>
    <rPh sb="44" eb="46">
      <t>ヨクセイ</t>
    </rPh>
    <rPh sb="51" eb="53">
      <t>インショウ</t>
    </rPh>
    <rPh sb="54" eb="57">
      <t>ケンキュウシャ</t>
    </rPh>
    <rPh sb="58" eb="59">
      <t>アタ</t>
    </rPh>
    <rPh sb="61" eb="64">
      <t>カノウセイ</t>
    </rPh>
    <phoneticPr fontId="2"/>
  </si>
  <si>
    <t>ESG投資やプライム市場対応など資金運用や財産管理に重点が置かれすぎるとSDGsに向けた本質的な取り組みがおろそかになる</t>
    <rPh sb="3" eb="5">
      <t>トウシ</t>
    </rPh>
    <rPh sb="10" eb="12">
      <t>シジョウ</t>
    </rPh>
    <rPh sb="12" eb="14">
      <t>タイオウ</t>
    </rPh>
    <rPh sb="16" eb="18">
      <t>シキン</t>
    </rPh>
    <rPh sb="18" eb="20">
      <t>ウンヨウ</t>
    </rPh>
    <rPh sb="21" eb="23">
      <t>ザイサン</t>
    </rPh>
    <rPh sb="23" eb="25">
      <t>カンリ</t>
    </rPh>
    <rPh sb="26" eb="28">
      <t>ジュウテン</t>
    </rPh>
    <rPh sb="29" eb="30">
      <t>オ</t>
    </rPh>
    <rPh sb="41" eb="42">
      <t>ム</t>
    </rPh>
    <rPh sb="44" eb="47">
      <t>ホンシツテキ</t>
    </rPh>
    <rPh sb="48" eb="49">
      <t>ト</t>
    </rPh>
    <rPh sb="50" eb="51">
      <t>ク</t>
    </rPh>
    <phoneticPr fontId="2"/>
  </si>
  <si>
    <t>環境負荷の観点に偏りすぎると、研究開発を実施する上で必要なエネルギーや装置・設備が確保できないこともあり、また、利用者にとって使いづらい施設になる可能性がある</t>
    <rPh sb="0" eb="2">
      <t>カンキョウ</t>
    </rPh>
    <rPh sb="2" eb="4">
      <t>フカ</t>
    </rPh>
    <rPh sb="5" eb="7">
      <t>カンテン</t>
    </rPh>
    <rPh sb="8" eb="9">
      <t>カタヨ</t>
    </rPh>
    <rPh sb="15" eb="17">
      <t>ケンキュウ</t>
    </rPh>
    <rPh sb="17" eb="19">
      <t>カイハツ</t>
    </rPh>
    <rPh sb="20" eb="22">
      <t>ジッシ</t>
    </rPh>
    <rPh sb="24" eb="25">
      <t>ウエ</t>
    </rPh>
    <rPh sb="26" eb="28">
      <t>ヒツヨウ</t>
    </rPh>
    <rPh sb="35" eb="37">
      <t>ソウチ</t>
    </rPh>
    <rPh sb="38" eb="40">
      <t>セツビ</t>
    </rPh>
    <rPh sb="41" eb="43">
      <t>カクホ</t>
    </rPh>
    <rPh sb="56" eb="59">
      <t>リヨウシャ</t>
    </rPh>
    <rPh sb="63" eb="64">
      <t>ツカ</t>
    </rPh>
    <rPh sb="68" eb="70">
      <t>シセツ</t>
    </rPh>
    <rPh sb="73" eb="76">
      <t>カノウセイ</t>
    </rPh>
    <phoneticPr fontId="2"/>
  </si>
  <si>
    <t>外部機関の優れた活動やネットワークによる連携体制にフリーライドし、組織や現場運営における独自の努力が看過されやすい</t>
    <rPh sb="0" eb="2">
      <t>ガイブ</t>
    </rPh>
    <rPh sb="2" eb="4">
      <t>キカン</t>
    </rPh>
    <rPh sb="5" eb="6">
      <t>スグ</t>
    </rPh>
    <rPh sb="8" eb="10">
      <t>カツドウ</t>
    </rPh>
    <rPh sb="20" eb="22">
      <t>レンケイ</t>
    </rPh>
    <rPh sb="22" eb="24">
      <t>タイセイ</t>
    </rPh>
    <rPh sb="33" eb="35">
      <t>ソシキ</t>
    </rPh>
    <rPh sb="36" eb="38">
      <t>ゲンバ</t>
    </rPh>
    <rPh sb="38" eb="40">
      <t>ウンエイ</t>
    </rPh>
    <rPh sb="44" eb="46">
      <t>ドクジ</t>
    </rPh>
    <rPh sb="47" eb="49">
      <t>ドリョク</t>
    </rPh>
    <rPh sb="50" eb="52">
      <t>カンカ</t>
    </rPh>
    <phoneticPr fontId="2"/>
  </si>
  <si>
    <t>第三者による適切なリスク評価を交えなければ、評価の対象や観点が狭くなったり、評点が甘くなったりする</t>
    <rPh sb="0" eb="3">
      <t>ダイサンシャ</t>
    </rPh>
    <rPh sb="6" eb="8">
      <t>テキセツ</t>
    </rPh>
    <rPh sb="12" eb="14">
      <t>ヒョウカ</t>
    </rPh>
    <rPh sb="15" eb="16">
      <t>マジ</t>
    </rPh>
    <rPh sb="22" eb="24">
      <t>ヒョウカ</t>
    </rPh>
    <rPh sb="25" eb="27">
      <t>タイショウ</t>
    </rPh>
    <rPh sb="28" eb="30">
      <t>カンテン</t>
    </rPh>
    <rPh sb="31" eb="32">
      <t>セマ</t>
    </rPh>
    <rPh sb="38" eb="40">
      <t>ヒョウテン</t>
    </rPh>
    <rPh sb="41" eb="42">
      <t>アマ</t>
    </rPh>
    <phoneticPr fontId="2"/>
  </si>
  <si>
    <t>既成のリスクマネジメントシステムの導入にとどまると、組織の特性を活かした管理体制が整備されず、システムの運用負担感が増す</t>
    <rPh sb="0" eb="2">
      <t>キセイ</t>
    </rPh>
    <rPh sb="17" eb="19">
      <t>ドウニュウ</t>
    </rPh>
    <rPh sb="26" eb="28">
      <t>ソシキ</t>
    </rPh>
    <rPh sb="29" eb="31">
      <t>トクセイ</t>
    </rPh>
    <rPh sb="32" eb="33">
      <t>イ</t>
    </rPh>
    <rPh sb="36" eb="38">
      <t>カンリ</t>
    </rPh>
    <rPh sb="38" eb="40">
      <t>タイセイ</t>
    </rPh>
    <rPh sb="41" eb="43">
      <t>セイビ</t>
    </rPh>
    <rPh sb="52" eb="54">
      <t>ウンヨウ</t>
    </rPh>
    <rPh sb="54" eb="56">
      <t>フタン</t>
    </rPh>
    <rPh sb="56" eb="57">
      <t>カン</t>
    </rPh>
    <rPh sb="58" eb="59">
      <t>マ</t>
    </rPh>
    <phoneticPr fontId="2"/>
  </si>
  <si>
    <t>開示に伴い、組織では毎年指標の改善を期待されるようになり、現場運営に対する圧力が生じる</t>
    <rPh sb="0" eb="2">
      <t>カイジ</t>
    </rPh>
    <rPh sb="3" eb="4">
      <t>トモナ</t>
    </rPh>
    <rPh sb="6" eb="8">
      <t>ソシキ</t>
    </rPh>
    <rPh sb="10" eb="12">
      <t>マイトシ</t>
    </rPh>
    <rPh sb="12" eb="14">
      <t>シヒョウ</t>
    </rPh>
    <rPh sb="15" eb="17">
      <t>カイゼン</t>
    </rPh>
    <rPh sb="18" eb="20">
      <t>キタイ</t>
    </rPh>
    <rPh sb="29" eb="31">
      <t>ゲンバ</t>
    </rPh>
    <rPh sb="31" eb="33">
      <t>ウンエイ</t>
    </rPh>
    <rPh sb="34" eb="35">
      <t>タイ</t>
    </rPh>
    <rPh sb="37" eb="39">
      <t>アツリョク</t>
    </rPh>
    <rPh sb="40" eb="41">
      <t>ショウ</t>
    </rPh>
    <phoneticPr fontId="2"/>
  </si>
  <si>
    <t>開示したリスクに関連した事象が発生した場合でも、そのことによって組織が免責されるわけではなく、リスクへの対応をめぐって外部者からの批判にさらされやすくなる</t>
    <rPh sb="0" eb="2">
      <t>カイジ</t>
    </rPh>
    <rPh sb="8" eb="10">
      <t>カンレン</t>
    </rPh>
    <rPh sb="12" eb="14">
      <t>ジショウ</t>
    </rPh>
    <rPh sb="15" eb="17">
      <t>ハッセイ</t>
    </rPh>
    <rPh sb="19" eb="21">
      <t>バアイ</t>
    </rPh>
    <rPh sb="32" eb="34">
      <t>ソシキ</t>
    </rPh>
    <rPh sb="35" eb="37">
      <t>メンセキ</t>
    </rPh>
    <rPh sb="52" eb="54">
      <t>タイオウ</t>
    </rPh>
    <rPh sb="59" eb="61">
      <t>ガイブ</t>
    </rPh>
    <rPh sb="61" eb="62">
      <t>シャ</t>
    </rPh>
    <rPh sb="65" eb="67">
      <t>ヒハン</t>
    </rPh>
    <phoneticPr fontId="2"/>
  </si>
  <si>
    <t>数字だけが独り歩きし、目標に合わせた実績作りに追われるようになる</t>
    <rPh sb="0" eb="2">
      <t>スウジ</t>
    </rPh>
    <rPh sb="5" eb="6">
      <t>ヒト</t>
    </rPh>
    <rPh sb="7" eb="8">
      <t>アル</t>
    </rPh>
    <rPh sb="11" eb="13">
      <t>モクヒョウ</t>
    </rPh>
    <rPh sb="14" eb="15">
      <t>ア</t>
    </rPh>
    <rPh sb="18" eb="20">
      <t>ジッセキ</t>
    </rPh>
    <rPh sb="20" eb="21">
      <t>ヅク</t>
    </rPh>
    <rPh sb="23" eb="24">
      <t>オ</t>
    </rPh>
    <phoneticPr fontId="2"/>
  </si>
  <si>
    <t>PDCAサイクルに基づく検証では、計画の適正性を判断できないので、誤った目標に対する実績の検証となることもある</t>
    <rPh sb="9" eb="10">
      <t>モト</t>
    </rPh>
    <rPh sb="12" eb="14">
      <t>ケンショウ</t>
    </rPh>
    <rPh sb="17" eb="19">
      <t>ケイカク</t>
    </rPh>
    <rPh sb="20" eb="23">
      <t>テキセイセイ</t>
    </rPh>
    <rPh sb="24" eb="26">
      <t>ハンダン</t>
    </rPh>
    <rPh sb="33" eb="34">
      <t>アヤマ</t>
    </rPh>
    <rPh sb="36" eb="38">
      <t>モクヒョウ</t>
    </rPh>
    <rPh sb="39" eb="40">
      <t>タイ</t>
    </rPh>
    <rPh sb="42" eb="44">
      <t>ジッセキ</t>
    </rPh>
    <rPh sb="45" eb="47">
      <t>ケンショウ</t>
    </rPh>
    <phoneticPr fontId="2"/>
  </si>
  <si>
    <t>監査主体に対する信頼や緊張関係や、被監査主体による動機付けがなければ、儀式的な取り組みにとどまる</t>
    <rPh sb="0" eb="2">
      <t>カンサ</t>
    </rPh>
    <rPh sb="2" eb="4">
      <t>シュタイ</t>
    </rPh>
    <rPh sb="5" eb="6">
      <t>タイ</t>
    </rPh>
    <rPh sb="8" eb="10">
      <t>シンライ</t>
    </rPh>
    <rPh sb="11" eb="13">
      <t>キンチョウ</t>
    </rPh>
    <rPh sb="13" eb="15">
      <t>カンケイ</t>
    </rPh>
    <rPh sb="17" eb="20">
      <t>ヒカンサ</t>
    </rPh>
    <rPh sb="20" eb="22">
      <t>シュタイ</t>
    </rPh>
    <rPh sb="25" eb="27">
      <t>ドウキ</t>
    </rPh>
    <rPh sb="27" eb="28">
      <t>ヅ</t>
    </rPh>
    <rPh sb="35" eb="38">
      <t>ギシキテキ</t>
    </rPh>
    <rPh sb="39" eb="40">
      <t>ト</t>
    </rPh>
    <rPh sb="41" eb="42">
      <t>ク</t>
    </rPh>
    <phoneticPr fontId="2"/>
  </si>
  <si>
    <t>指摘事項に対する受動的な現場対応が多くなると、事務的な処理に終始しがちで、本質的な組織改革や運営改善につながらない</t>
    <rPh sb="0" eb="2">
      <t>シテキ</t>
    </rPh>
    <rPh sb="2" eb="4">
      <t>ジコウ</t>
    </rPh>
    <rPh sb="5" eb="6">
      <t>タイ</t>
    </rPh>
    <rPh sb="8" eb="11">
      <t>ジュドウテキ</t>
    </rPh>
    <rPh sb="12" eb="14">
      <t>ゲンバ</t>
    </rPh>
    <rPh sb="14" eb="16">
      <t>タイオウ</t>
    </rPh>
    <rPh sb="17" eb="18">
      <t>オオ</t>
    </rPh>
    <rPh sb="23" eb="25">
      <t>ジム</t>
    </rPh>
    <rPh sb="25" eb="26">
      <t>テキ</t>
    </rPh>
    <rPh sb="27" eb="29">
      <t>ショリ</t>
    </rPh>
    <rPh sb="30" eb="32">
      <t>シュウシ</t>
    </rPh>
    <rPh sb="37" eb="40">
      <t>ホンシツテキ</t>
    </rPh>
    <rPh sb="41" eb="43">
      <t>ソシキ</t>
    </rPh>
    <rPh sb="43" eb="45">
      <t>カイカク</t>
    </rPh>
    <rPh sb="46" eb="48">
      <t>ウンエイ</t>
    </rPh>
    <rPh sb="48" eb="50">
      <t>カイゼン</t>
    </rPh>
    <phoneticPr fontId="2"/>
  </si>
  <si>
    <t>経営層のコミットメントが承認プロセスにとどまると、現場とのガバナンスの乖離が生じたときに実態を把握しづらくなる</t>
    <rPh sb="0" eb="2">
      <t>ケイエイ</t>
    </rPh>
    <rPh sb="2" eb="3">
      <t>ソウ</t>
    </rPh>
    <rPh sb="12" eb="14">
      <t>ショウニン</t>
    </rPh>
    <rPh sb="25" eb="27">
      <t>ゲンバ</t>
    </rPh>
    <rPh sb="35" eb="37">
      <t>カイリ</t>
    </rPh>
    <rPh sb="38" eb="39">
      <t>ショウ</t>
    </rPh>
    <rPh sb="44" eb="46">
      <t>ジッタイ</t>
    </rPh>
    <rPh sb="47" eb="49">
      <t>ハアク</t>
    </rPh>
    <phoneticPr fontId="2"/>
  </si>
  <si>
    <t>文書化と記録のための人員や財源、体制を安定的に確保しなければ、人事異動や文書整理のたびに記録の紛失や散逸が生じる恐れが高まる</t>
    <rPh sb="0" eb="3">
      <t>ブンショカ</t>
    </rPh>
    <rPh sb="4" eb="6">
      <t>キロク</t>
    </rPh>
    <rPh sb="10" eb="12">
      <t>ジンイン</t>
    </rPh>
    <rPh sb="13" eb="15">
      <t>ザイゲン</t>
    </rPh>
    <rPh sb="16" eb="18">
      <t>タイセイ</t>
    </rPh>
    <rPh sb="19" eb="22">
      <t>アンテイテキ</t>
    </rPh>
    <rPh sb="23" eb="25">
      <t>カクホ</t>
    </rPh>
    <rPh sb="31" eb="33">
      <t>ジンジ</t>
    </rPh>
    <rPh sb="33" eb="35">
      <t>イドウ</t>
    </rPh>
    <rPh sb="36" eb="38">
      <t>ブンショ</t>
    </rPh>
    <rPh sb="38" eb="40">
      <t>セイリ</t>
    </rPh>
    <rPh sb="44" eb="46">
      <t>キロク</t>
    </rPh>
    <rPh sb="47" eb="49">
      <t>フンシツ</t>
    </rPh>
    <rPh sb="50" eb="52">
      <t>サンイツ</t>
    </rPh>
    <rPh sb="53" eb="54">
      <t>ショウ</t>
    </rPh>
    <rPh sb="56" eb="57">
      <t>オソ</t>
    </rPh>
    <rPh sb="59" eb="60">
      <t>タカ</t>
    </rPh>
    <phoneticPr fontId="2"/>
  </si>
  <si>
    <t>組織にとって不都合な情報が現場から経営層まで上がらない
説明すべき事項が最小限にとどめられ、かつ内部で意思決定するまでの時間がかかる</t>
    <rPh sb="0" eb="2">
      <t>ソシキ</t>
    </rPh>
    <rPh sb="6" eb="9">
      <t>フツゴウ</t>
    </rPh>
    <rPh sb="10" eb="12">
      <t>ジョウホウ</t>
    </rPh>
    <rPh sb="13" eb="15">
      <t>ゲンバ</t>
    </rPh>
    <rPh sb="17" eb="19">
      <t>ケイエイ</t>
    </rPh>
    <rPh sb="19" eb="20">
      <t>ソウ</t>
    </rPh>
    <rPh sb="22" eb="23">
      <t>ア</t>
    </rPh>
    <rPh sb="29" eb="31">
      <t>セツメイ</t>
    </rPh>
    <rPh sb="34" eb="36">
      <t>ジコウ</t>
    </rPh>
    <rPh sb="37" eb="40">
      <t>サイショウゲン</t>
    </rPh>
    <rPh sb="49" eb="51">
      <t>ナイブ</t>
    </rPh>
    <rPh sb="52" eb="54">
      <t>イシ</t>
    </rPh>
    <rPh sb="54" eb="56">
      <t>ケッテイ</t>
    </rPh>
    <rPh sb="61" eb="63">
      <t>ジカン</t>
    </rPh>
    <phoneticPr fontId="2"/>
  </si>
  <si>
    <t>透明性を気にするあまり、組織内の風通しが悪くなり、文書化したり決裁をする機会が逆に減る</t>
    <rPh sb="0" eb="3">
      <t>トウメイセイ</t>
    </rPh>
    <rPh sb="4" eb="5">
      <t>キ</t>
    </rPh>
    <rPh sb="12" eb="14">
      <t>ソシキ</t>
    </rPh>
    <rPh sb="14" eb="15">
      <t>ナイ</t>
    </rPh>
    <rPh sb="16" eb="18">
      <t>カゼトオ</t>
    </rPh>
    <rPh sb="20" eb="21">
      <t>ワル</t>
    </rPh>
    <rPh sb="25" eb="28">
      <t>ブンショカ</t>
    </rPh>
    <rPh sb="31" eb="33">
      <t>ケッサイ</t>
    </rPh>
    <rPh sb="36" eb="38">
      <t>キカイ</t>
    </rPh>
    <rPh sb="39" eb="40">
      <t>ギャク</t>
    </rPh>
    <rPh sb="41" eb="42">
      <t>ヘ</t>
    </rPh>
    <phoneticPr fontId="2"/>
  </si>
  <si>
    <t>組織文化や主たる事業の性格に適したトレーニングを組み立てなければ、望ましい能力や知見が身につかない</t>
    <rPh sb="0" eb="2">
      <t>ソシキ</t>
    </rPh>
    <rPh sb="2" eb="4">
      <t>ブンカ</t>
    </rPh>
    <rPh sb="5" eb="6">
      <t>シュ</t>
    </rPh>
    <rPh sb="8" eb="10">
      <t>ジギョウ</t>
    </rPh>
    <rPh sb="11" eb="13">
      <t>セイカク</t>
    </rPh>
    <rPh sb="14" eb="15">
      <t>テキ</t>
    </rPh>
    <rPh sb="24" eb="25">
      <t>ク</t>
    </rPh>
    <rPh sb="26" eb="27">
      <t>タ</t>
    </rPh>
    <rPh sb="33" eb="34">
      <t>ノゾ</t>
    </rPh>
    <rPh sb="37" eb="39">
      <t>ノウリョク</t>
    </rPh>
    <rPh sb="40" eb="42">
      <t>チケン</t>
    </rPh>
    <rPh sb="43" eb="44">
      <t>ミ</t>
    </rPh>
    <phoneticPr fontId="2"/>
  </si>
  <si>
    <t>組織の主たる業務とあまりつながりのない事項であると認識されると、育成の意義や効果、効率が低下する</t>
    <rPh sb="0" eb="2">
      <t>ソシキ</t>
    </rPh>
    <rPh sb="3" eb="4">
      <t>シュ</t>
    </rPh>
    <rPh sb="6" eb="8">
      <t>ギョウム</t>
    </rPh>
    <rPh sb="19" eb="21">
      <t>ジコウ</t>
    </rPh>
    <rPh sb="25" eb="27">
      <t>ニンシキ</t>
    </rPh>
    <rPh sb="32" eb="34">
      <t>イクセイ</t>
    </rPh>
    <rPh sb="35" eb="37">
      <t>イギ</t>
    </rPh>
    <rPh sb="38" eb="40">
      <t>コウカ</t>
    </rPh>
    <rPh sb="41" eb="43">
      <t>コウリツ</t>
    </rPh>
    <rPh sb="44" eb="46">
      <t>テイカ</t>
    </rPh>
    <phoneticPr fontId="2"/>
  </si>
  <si>
    <t>GHG排出量の削減によって、他の環境指標が犠牲になることもある</t>
    <rPh sb="3" eb="5">
      <t>ハイシュツ</t>
    </rPh>
    <rPh sb="5" eb="6">
      <t>リョウ</t>
    </rPh>
    <rPh sb="7" eb="9">
      <t>サクゲン</t>
    </rPh>
    <rPh sb="14" eb="15">
      <t>タ</t>
    </rPh>
    <rPh sb="16" eb="18">
      <t>カンキョウ</t>
    </rPh>
    <rPh sb="18" eb="20">
      <t>シヒョウ</t>
    </rPh>
    <rPh sb="21" eb="23">
      <t>ギセイ</t>
    </rPh>
    <phoneticPr fontId="2"/>
  </si>
  <si>
    <t>追加指標の意義や必要性、費用対効果について、顧客や関係者に説明し、納得を得ることが難しい</t>
    <rPh sb="0" eb="2">
      <t>ツイカ</t>
    </rPh>
    <rPh sb="2" eb="4">
      <t>シヒョウ</t>
    </rPh>
    <rPh sb="5" eb="7">
      <t>イギ</t>
    </rPh>
    <rPh sb="8" eb="11">
      <t>ヒツヨウセイ</t>
    </rPh>
    <rPh sb="12" eb="17">
      <t>ヒヨウタイコウカ</t>
    </rPh>
    <rPh sb="22" eb="24">
      <t>コキャク</t>
    </rPh>
    <rPh sb="25" eb="28">
      <t>カンケイシャ</t>
    </rPh>
    <rPh sb="29" eb="31">
      <t>セツメイ</t>
    </rPh>
    <rPh sb="33" eb="35">
      <t>ナットク</t>
    </rPh>
    <rPh sb="36" eb="37">
      <t>エ</t>
    </rPh>
    <rPh sb="41" eb="42">
      <t>ムズカ</t>
    </rPh>
    <phoneticPr fontId="2"/>
  </si>
  <si>
    <t>数字だけが独り歩きし、目標に合わせた実績作りに追われるようになる</t>
    <phoneticPr fontId="2"/>
  </si>
  <si>
    <t>緩和と適応のバランスが適切でなければ、気候変動対策として十分でないとみなされる</t>
    <rPh sb="0" eb="2">
      <t>カンワ</t>
    </rPh>
    <rPh sb="3" eb="5">
      <t>テキオウ</t>
    </rPh>
    <rPh sb="11" eb="13">
      <t>テキセツ</t>
    </rPh>
    <rPh sb="19" eb="21">
      <t>キコウ</t>
    </rPh>
    <rPh sb="21" eb="23">
      <t>ヘンドウ</t>
    </rPh>
    <rPh sb="23" eb="25">
      <t>タイサク</t>
    </rPh>
    <rPh sb="28" eb="30">
      <t>ジュウブン</t>
    </rPh>
    <phoneticPr fontId="2"/>
  </si>
  <si>
    <t>調達するエネルギー源としてのクリーン化に注力しすぎると、省エネのような根本的な消費対策が行われなくなる</t>
    <rPh sb="0" eb="2">
      <t>チョウタツ</t>
    </rPh>
    <rPh sb="9" eb="10">
      <t>ゲン</t>
    </rPh>
    <rPh sb="18" eb="19">
      <t>カ</t>
    </rPh>
    <rPh sb="20" eb="22">
      <t>チュウリョク</t>
    </rPh>
    <rPh sb="28" eb="29">
      <t>ショウ</t>
    </rPh>
    <rPh sb="35" eb="38">
      <t>コンポンテキ</t>
    </rPh>
    <rPh sb="39" eb="41">
      <t>ショウヒ</t>
    </rPh>
    <rPh sb="41" eb="43">
      <t>タイサク</t>
    </rPh>
    <rPh sb="44" eb="45">
      <t>オコナ</t>
    </rPh>
    <phoneticPr fontId="2"/>
  </si>
  <si>
    <t>学部や部門ごとの特性を踏まえなければ、組織内の不毛な競争を生む</t>
    <rPh sb="0" eb="2">
      <t>ガクブ</t>
    </rPh>
    <rPh sb="3" eb="5">
      <t>ブモン</t>
    </rPh>
    <rPh sb="8" eb="10">
      <t>トクセイ</t>
    </rPh>
    <rPh sb="11" eb="12">
      <t>フ</t>
    </rPh>
    <rPh sb="19" eb="21">
      <t>ソシキ</t>
    </rPh>
    <rPh sb="21" eb="22">
      <t>ナイ</t>
    </rPh>
    <rPh sb="23" eb="25">
      <t>フモウ</t>
    </rPh>
    <rPh sb="26" eb="28">
      <t>キョウソウ</t>
    </rPh>
    <rPh sb="29" eb="30">
      <t>ウ</t>
    </rPh>
    <phoneticPr fontId="2"/>
  </si>
  <si>
    <t>汚染源など、組織で使用する資源の産生地に遡って措置を施せるかどうかわからないため、第三者のモニタリングを行ったとしても、情報開示と実態との乖離を把握する方法に乏しい</t>
    <rPh sb="0" eb="3">
      <t>オセンゲン</t>
    </rPh>
    <rPh sb="6" eb="8">
      <t>ソシキ</t>
    </rPh>
    <rPh sb="9" eb="11">
      <t>シヨウ</t>
    </rPh>
    <rPh sb="13" eb="15">
      <t>シゲン</t>
    </rPh>
    <rPh sb="16" eb="18">
      <t>サンセイ</t>
    </rPh>
    <rPh sb="18" eb="19">
      <t>チ</t>
    </rPh>
    <rPh sb="20" eb="21">
      <t>サカノボ</t>
    </rPh>
    <rPh sb="23" eb="25">
      <t>ソチ</t>
    </rPh>
    <rPh sb="26" eb="27">
      <t>ホドコ</t>
    </rPh>
    <rPh sb="41" eb="44">
      <t>ダイサンシャ</t>
    </rPh>
    <rPh sb="52" eb="53">
      <t>オコナ</t>
    </rPh>
    <rPh sb="60" eb="62">
      <t>ジョウホウ</t>
    </rPh>
    <rPh sb="62" eb="64">
      <t>カイジ</t>
    </rPh>
    <rPh sb="65" eb="67">
      <t>ジッタイ</t>
    </rPh>
    <rPh sb="69" eb="71">
      <t>カイリ</t>
    </rPh>
    <rPh sb="72" eb="74">
      <t>ハアク</t>
    </rPh>
    <rPh sb="76" eb="78">
      <t>ホウホウ</t>
    </rPh>
    <rPh sb="79" eb="80">
      <t>トボ</t>
    </rPh>
    <phoneticPr fontId="2"/>
  </si>
  <si>
    <t>予防策よりも防止策が中心になると、最終的には取り組みのコストが高くなるとともに、汚染を根本から絶つことにはつながらない</t>
    <rPh sb="0" eb="2">
      <t>ヨボウ</t>
    </rPh>
    <rPh sb="2" eb="3">
      <t>サク</t>
    </rPh>
    <rPh sb="6" eb="8">
      <t>ボウシ</t>
    </rPh>
    <rPh sb="8" eb="9">
      <t>サク</t>
    </rPh>
    <rPh sb="10" eb="12">
      <t>チュウシン</t>
    </rPh>
    <rPh sb="17" eb="20">
      <t>サイシュウテキ</t>
    </rPh>
    <rPh sb="22" eb="23">
      <t>ト</t>
    </rPh>
    <rPh sb="24" eb="25">
      <t>ク</t>
    </rPh>
    <rPh sb="31" eb="32">
      <t>タカ</t>
    </rPh>
    <rPh sb="40" eb="42">
      <t>オセン</t>
    </rPh>
    <rPh sb="43" eb="45">
      <t>コンポン</t>
    </rPh>
    <rPh sb="47" eb="48">
      <t>タ</t>
    </rPh>
    <phoneticPr fontId="2"/>
  </si>
  <si>
    <t>時間や天候による変動などを加味しなければ、チャンピオンデータだけが収集される</t>
    <rPh sb="13" eb="15">
      <t>カミ</t>
    </rPh>
    <rPh sb="33" eb="35">
      <t>シュウシュウ</t>
    </rPh>
    <phoneticPr fontId="2"/>
  </si>
  <si>
    <t>工場や自動車のような閉鎖空間からの排出でなければ、排出による環境負荷を適切に計測できない</t>
    <rPh sb="25" eb="27">
      <t>ハイシュツ</t>
    </rPh>
    <rPh sb="30" eb="32">
      <t>カンキョウ</t>
    </rPh>
    <rPh sb="32" eb="34">
      <t>フカ</t>
    </rPh>
    <rPh sb="35" eb="37">
      <t>テキセツ</t>
    </rPh>
    <rPh sb="38" eb="40">
      <t>ケイソク</t>
    </rPh>
    <phoneticPr fontId="2"/>
  </si>
  <si>
    <t>水資源管理は各国・地域の安全保障に関わることもあり、一組織の意向に沿って管理できるとは限らない</t>
    <rPh sb="0" eb="1">
      <t>ミズ</t>
    </rPh>
    <rPh sb="1" eb="3">
      <t>シゲン</t>
    </rPh>
    <rPh sb="3" eb="5">
      <t>カンリ</t>
    </rPh>
    <rPh sb="6" eb="8">
      <t>カッコク</t>
    </rPh>
    <rPh sb="9" eb="11">
      <t>チイキ</t>
    </rPh>
    <rPh sb="12" eb="14">
      <t>アンゼン</t>
    </rPh>
    <rPh sb="14" eb="16">
      <t>ホショウ</t>
    </rPh>
    <rPh sb="17" eb="18">
      <t>カカ</t>
    </rPh>
    <rPh sb="26" eb="27">
      <t>イチ</t>
    </rPh>
    <rPh sb="27" eb="29">
      <t>ソシキ</t>
    </rPh>
    <rPh sb="30" eb="32">
      <t>イコウ</t>
    </rPh>
    <rPh sb="33" eb="34">
      <t>ソ</t>
    </rPh>
    <rPh sb="36" eb="38">
      <t>カンリ</t>
    </rPh>
    <rPh sb="43" eb="44">
      <t>カギ</t>
    </rPh>
    <phoneticPr fontId="2"/>
  </si>
  <si>
    <t>土壌や下水道経由での水質汚濁など、計測点の設定によっては組織活動による水質汚濁を適正にモニタリングできない</t>
    <rPh sb="0" eb="2">
      <t>ドジョウ</t>
    </rPh>
    <rPh sb="3" eb="6">
      <t>ゲスイドウ</t>
    </rPh>
    <rPh sb="6" eb="8">
      <t>ケイユ</t>
    </rPh>
    <rPh sb="10" eb="12">
      <t>スイシツ</t>
    </rPh>
    <rPh sb="12" eb="14">
      <t>オダク</t>
    </rPh>
    <rPh sb="17" eb="19">
      <t>ケイソク</t>
    </rPh>
    <rPh sb="19" eb="20">
      <t>テン</t>
    </rPh>
    <rPh sb="21" eb="23">
      <t>セッテイ</t>
    </rPh>
    <rPh sb="28" eb="30">
      <t>ソシキ</t>
    </rPh>
    <rPh sb="30" eb="32">
      <t>カツドウ</t>
    </rPh>
    <rPh sb="35" eb="37">
      <t>スイシツ</t>
    </rPh>
    <rPh sb="37" eb="39">
      <t>オダク</t>
    </rPh>
    <rPh sb="40" eb="42">
      <t>テキセイ</t>
    </rPh>
    <phoneticPr fontId="2"/>
  </si>
  <si>
    <t>排水の質や量だけに注目すると、雨水利用も含めた上水使用量の削減につながる対策を評価できない</t>
    <rPh sb="3" eb="4">
      <t>シツ</t>
    </rPh>
    <rPh sb="5" eb="6">
      <t>リョウ</t>
    </rPh>
    <rPh sb="9" eb="11">
      <t>チュウモク</t>
    </rPh>
    <rPh sb="15" eb="17">
      <t>ウスイ</t>
    </rPh>
    <rPh sb="17" eb="19">
      <t>リヨウ</t>
    </rPh>
    <rPh sb="20" eb="21">
      <t>フク</t>
    </rPh>
    <rPh sb="23" eb="25">
      <t>ジョウスイ</t>
    </rPh>
    <rPh sb="25" eb="28">
      <t>シヨウリョウ</t>
    </rPh>
    <rPh sb="29" eb="31">
      <t>サクゲン</t>
    </rPh>
    <rPh sb="36" eb="38">
      <t>タイサク</t>
    </rPh>
    <rPh sb="39" eb="41">
      <t>ヒョウカ</t>
    </rPh>
    <phoneticPr fontId="2"/>
  </si>
  <si>
    <t>森林管理は長期的な計画に基づき、継続的な介入が求められるため、現在のコミットメントが持続可能な形であるかについて、組織自体も保証することが難しい</t>
    <rPh sb="0" eb="2">
      <t>シンリン</t>
    </rPh>
    <rPh sb="2" eb="4">
      <t>カンリ</t>
    </rPh>
    <rPh sb="5" eb="7">
      <t>チョウキ</t>
    </rPh>
    <rPh sb="7" eb="8">
      <t>テキ</t>
    </rPh>
    <rPh sb="9" eb="11">
      <t>ケイカク</t>
    </rPh>
    <rPh sb="12" eb="13">
      <t>モト</t>
    </rPh>
    <rPh sb="16" eb="19">
      <t>ケイゾクテキ</t>
    </rPh>
    <rPh sb="20" eb="22">
      <t>カイニュウ</t>
    </rPh>
    <rPh sb="23" eb="24">
      <t>モト</t>
    </rPh>
    <rPh sb="31" eb="33">
      <t>ゲンザイ</t>
    </rPh>
    <rPh sb="42" eb="44">
      <t>ジゾク</t>
    </rPh>
    <rPh sb="44" eb="46">
      <t>カノウ</t>
    </rPh>
    <rPh sb="47" eb="48">
      <t>カタチ</t>
    </rPh>
    <rPh sb="57" eb="59">
      <t>ソシキ</t>
    </rPh>
    <rPh sb="59" eb="61">
      <t>ジタイ</t>
    </rPh>
    <rPh sb="62" eb="64">
      <t>ホショウ</t>
    </rPh>
    <rPh sb="69" eb="70">
      <t>ムズカ</t>
    </rPh>
    <phoneticPr fontId="2"/>
  </si>
  <si>
    <t>土地管理は周辺土地との環境的・生態的連続性を意識しなければならず、周囲の地権者や地域全体の協力や協働を得なければ、適正管理が困難となる</t>
    <rPh sb="0" eb="2">
      <t>トチ</t>
    </rPh>
    <rPh sb="2" eb="4">
      <t>カンリ</t>
    </rPh>
    <rPh sb="5" eb="7">
      <t>シュウヘン</t>
    </rPh>
    <rPh sb="7" eb="9">
      <t>トチ</t>
    </rPh>
    <rPh sb="11" eb="14">
      <t>カンキョウテキ</t>
    </rPh>
    <rPh sb="15" eb="18">
      <t>セイタイテキ</t>
    </rPh>
    <rPh sb="18" eb="21">
      <t>レンゾクセイ</t>
    </rPh>
    <rPh sb="22" eb="24">
      <t>イシキ</t>
    </rPh>
    <rPh sb="33" eb="35">
      <t>シュウイ</t>
    </rPh>
    <rPh sb="36" eb="39">
      <t>チケンシャ</t>
    </rPh>
    <rPh sb="40" eb="42">
      <t>チイキ</t>
    </rPh>
    <rPh sb="42" eb="44">
      <t>ゼンタイ</t>
    </rPh>
    <rPh sb="45" eb="47">
      <t>キョウリョク</t>
    </rPh>
    <rPh sb="48" eb="50">
      <t>キョウドウ</t>
    </rPh>
    <rPh sb="51" eb="52">
      <t>エ</t>
    </rPh>
    <rPh sb="57" eb="59">
      <t>テキセイ</t>
    </rPh>
    <rPh sb="59" eb="61">
      <t>カンリ</t>
    </rPh>
    <rPh sb="62" eb="64">
      <t>コンナン</t>
    </rPh>
    <phoneticPr fontId="2"/>
  </si>
  <si>
    <t>生物多様性の確保は人間の保健衛生や原生自然の尊重と両立しなければいけないため、害虫や外来種の駆除、人為的な多様性の導入が必ずしも望ましくない場合も見られる</t>
    <rPh sb="0" eb="2">
      <t>セイブツ</t>
    </rPh>
    <rPh sb="2" eb="5">
      <t>タヨウセイ</t>
    </rPh>
    <rPh sb="6" eb="8">
      <t>カクホ</t>
    </rPh>
    <rPh sb="9" eb="11">
      <t>ニンゲン</t>
    </rPh>
    <rPh sb="12" eb="14">
      <t>ホケン</t>
    </rPh>
    <rPh sb="14" eb="16">
      <t>エイセイ</t>
    </rPh>
    <rPh sb="17" eb="19">
      <t>ゲンセイ</t>
    </rPh>
    <rPh sb="19" eb="21">
      <t>シゼン</t>
    </rPh>
    <rPh sb="22" eb="24">
      <t>ソンチョウ</t>
    </rPh>
    <rPh sb="25" eb="27">
      <t>リョウリツ</t>
    </rPh>
    <rPh sb="39" eb="41">
      <t>ガイチュウ</t>
    </rPh>
    <rPh sb="42" eb="44">
      <t>ガイライ</t>
    </rPh>
    <rPh sb="44" eb="45">
      <t>シュ</t>
    </rPh>
    <rPh sb="46" eb="48">
      <t>クジョ</t>
    </rPh>
    <rPh sb="49" eb="52">
      <t>ジンイテキ</t>
    </rPh>
    <rPh sb="53" eb="56">
      <t>タヨウセイ</t>
    </rPh>
    <rPh sb="57" eb="59">
      <t>ドウニュウ</t>
    </rPh>
    <rPh sb="60" eb="61">
      <t>カナラ</t>
    </rPh>
    <rPh sb="64" eb="65">
      <t>ノゾ</t>
    </rPh>
    <rPh sb="70" eb="72">
      <t>バアイ</t>
    </rPh>
    <rPh sb="73" eb="74">
      <t>ミ</t>
    </rPh>
    <phoneticPr fontId="2"/>
  </si>
  <si>
    <t>自然生息地の同定や原生の状態についての把握が難しいこともあり、取り組みのゴールがはっきりしなかったり、ゴールが変わったりする</t>
    <rPh sb="0" eb="2">
      <t>シゼン</t>
    </rPh>
    <rPh sb="2" eb="5">
      <t>セイソクチ</t>
    </rPh>
    <rPh sb="6" eb="8">
      <t>ドウテイ</t>
    </rPh>
    <rPh sb="9" eb="11">
      <t>ゲンセイ</t>
    </rPh>
    <rPh sb="12" eb="14">
      <t>ジョウタイ</t>
    </rPh>
    <rPh sb="19" eb="21">
      <t>ハアク</t>
    </rPh>
    <rPh sb="22" eb="23">
      <t>ムズカ</t>
    </rPh>
    <rPh sb="31" eb="32">
      <t>ト</t>
    </rPh>
    <rPh sb="33" eb="34">
      <t>ク</t>
    </rPh>
    <rPh sb="55" eb="56">
      <t>カ</t>
    </rPh>
    <phoneticPr fontId="2"/>
  </si>
  <si>
    <t>どのレベルの環境を保護するのかについてのアカウンタビリティが達成されなければ、取り組みによる実質的なインパクトが不明であったり、ごく小規模なものにとどまる</t>
    <rPh sb="6" eb="8">
      <t>カンキョウ</t>
    </rPh>
    <rPh sb="9" eb="11">
      <t>ホゴ</t>
    </rPh>
    <rPh sb="30" eb="32">
      <t>タッセイ</t>
    </rPh>
    <rPh sb="39" eb="40">
      <t>ト</t>
    </rPh>
    <rPh sb="41" eb="42">
      <t>ク</t>
    </rPh>
    <rPh sb="46" eb="49">
      <t>ジッシツテキ</t>
    </rPh>
    <rPh sb="56" eb="58">
      <t>フメイ</t>
    </rPh>
    <rPh sb="66" eb="69">
      <t>ショウキボ</t>
    </rPh>
    <phoneticPr fontId="2"/>
  </si>
  <si>
    <r>
      <rPr>
        <b/>
        <sz val="10"/>
        <rFont val="游ゴシック"/>
        <family val="3"/>
        <charset val="128"/>
        <scheme val="minor"/>
      </rPr>
      <t>　富士通</t>
    </r>
    <r>
      <rPr>
        <sz val="10"/>
        <rFont val="游ゴシック"/>
        <family val="3"/>
        <charset val="128"/>
        <scheme val="minor"/>
      </rPr>
      <t>では、</t>
    </r>
    <r>
      <rPr>
        <b/>
        <sz val="10"/>
        <rFont val="游ゴシック"/>
        <family val="3"/>
        <charset val="128"/>
        <scheme val="minor"/>
      </rPr>
      <t>環境配慮製品の開発を推進するための独自基準</t>
    </r>
    <r>
      <rPr>
        <sz val="10"/>
        <rFont val="游ゴシック"/>
        <family val="3"/>
        <charset val="128"/>
        <scheme val="minor"/>
      </rPr>
      <t>を設けており、適合する製品を「グリーン製品」や「スーパーグリーン製品」として認定。また、省エネやリサイクルに関する環境ラベルを取得し、製品の環境情報をお客様に公開している。</t>
    </r>
    <rPh sb="1" eb="4">
      <t>フジツウ</t>
    </rPh>
    <phoneticPr fontId="2"/>
  </si>
  <si>
    <t>原材料の環境負荷ばかりでなく、調達にかかる生態系への影響や輸送コストなども意識しなければならない</t>
    <rPh sb="0" eb="3">
      <t>ゲンザイリョウ</t>
    </rPh>
    <rPh sb="4" eb="6">
      <t>カンキョウ</t>
    </rPh>
    <rPh sb="6" eb="8">
      <t>フカ</t>
    </rPh>
    <rPh sb="15" eb="17">
      <t>チョウタツ</t>
    </rPh>
    <rPh sb="21" eb="24">
      <t>セイタイケイ</t>
    </rPh>
    <rPh sb="26" eb="28">
      <t>エイキョウ</t>
    </rPh>
    <rPh sb="29" eb="31">
      <t>ユソウ</t>
    </rPh>
    <rPh sb="37" eb="39">
      <t>イシキ</t>
    </rPh>
    <phoneticPr fontId="2"/>
  </si>
  <si>
    <t>稀少資源ではない場合、材料の制限に焦点を当てると、材料の取得にかかる環境的・社会的・倫理的課題を見過ごす可能性がある</t>
    <rPh sb="0" eb="2">
      <t>キショウ</t>
    </rPh>
    <rPh sb="2" eb="4">
      <t>シゲン</t>
    </rPh>
    <rPh sb="8" eb="10">
      <t>バアイ</t>
    </rPh>
    <rPh sb="11" eb="13">
      <t>ザイリョウ</t>
    </rPh>
    <rPh sb="14" eb="16">
      <t>セイゲン</t>
    </rPh>
    <rPh sb="17" eb="19">
      <t>ショウテン</t>
    </rPh>
    <rPh sb="20" eb="21">
      <t>ア</t>
    </rPh>
    <rPh sb="25" eb="27">
      <t>ザイリョウ</t>
    </rPh>
    <rPh sb="28" eb="30">
      <t>シュトク</t>
    </rPh>
    <rPh sb="34" eb="37">
      <t>カンキョウテキ</t>
    </rPh>
    <rPh sb="38" eb="41">
      <t>シャカイテキ</t>
    </rPh>
    <rPh sb="42" eb="45">
      <t>リンリテキ</t>
    </rPh>
    <rPh sb="45" eb="47">
      <t>カダイ</t>
    </rPh>
    <rPh sb="48" eb="50">
      <t>ミス</t>
    </rPh>
    <rPh sb="52" eb="55">
      <t>カノウセイ</t>
    </rPh>
    <phoneticPr fontId="2"/>
  </si>
  <si>
    <t>持続可能な材料を利用したとしても、それらを用いた最終製品等が再生可能であるとは限らない</t>
    <rPh sb="0" eb="2">
      <t>ジゾク</t>
    </rPh>
    <rPh sb="2" eb="4">
      <t>カノウ</t>
    </rPh>
    <rPh sb="5" eb="7">
      <t>ザイリョウ</t>
    </rPh>
    <rPh sb="8" eb="10">
      <t>リヨウ</t>
    </rPh>
    <rPh sb="21" eb="22">
      <t>モチ</t>
    </rPh>
    <rPh sb="24" eb="26">
      <t>サイシュウ</t>
    </rPh>
    <rPh sb="26" eb="28">
      <t>セイヒン</t>
    </rPh>
    <rPh sb="28" eb="29">
      <t>トウ</t>
    </rPh>
    <rPh sb="30" eb="32">
      <t>サイセイ</t>
    </rPh>
    <rPh sb="32" eb="34">
      <t>カノウ</t>
    </rPh>
    <rPh sb="39" eb="40">
      <t>カギ</t>
    </rPh>
    <phoneticPr fontId="2"/>
  </si>
  <si>
    <t>資源利用の抑制に対するインセンティブが働きにくくなり、資源の再利用率が十分でないと資源循環が持続可能でない</t>
    <rPh sb="5" eb="7">
      <t>ヨクセイ</t>
    </rPh>
    <rPh sb="19" eb="20">
      <t>ハタラ</t>
    </rPh>
    <rPh sb="27" eb="29">
      <t>シゲン</t>
    </rPh>
    <rPh sb="30" eb="33">
      <t>サイリヨウ</t>
    </rPh>
    <rPh sb="33" eb="34">
      <t>リツ</t>
    </rPh>
    <rPh sb="35" eb="37">
      <t>ジュウブン</t>
    </rPh>
    <rPh sb="41" eb="43">
      <t>シゲン</t>
    </rPh>
    <rPh sb="43" eb="45">
      <t>ジュンカン</t>
    </rPh>
    <rPh sb="46" eb="48">
      <t>ジゾク</t>
    </rPh>
    <rPh sb="48" eb="50">
      <t>カノウ</t>
    </rPh>
    <phoneticPr fontId="2"/>
  </si>
  <si>
    <t>廃棄物管理の厳格化に伴う事務処理等の煩雑さを嫌って、不法投棄や無申告などの行為が増加する</t>
    <rPh sb="0" eb="3">
      <t>ハイキブツ</t>
    </rPh>
    <rPh sb="3" eb="5">
      <t>カンリ</t>
    </rPh>
    <rPh sb="6" eb="9">
      <t>ゲンカクカ</t>
    </rPh>
    <rPh sb="10" eb="11">
      <t>トモナ</t>
    </rPh>
    <rPh sb="12" eb="14">
      <t>ジム</t>
    </rPh>
    <rPh sb="14" eb="16">
      <t>ショリ</t>
    </rPh>
    <rPh sb="16" eb="17">
      <t>トウ</t>
    </rPh>
    <rPh sb="18" eb="20">
      <t>ハンザツ</t>
    </rPh>
    <rPh sb="22" eb="23">
      <t>キラ</t>
    </rPh>
    <rPh sb="26" eb="28">
      <t>フホウ</t>
    </rPh>
    <rPh sb="28" eb="30">
      <t>トウキ</t>
    </rPh>
    <rPh sb="31" eb="32">
      <t>ム</t>
    </rPh>
    <rPh sb="32" eb="34">
      <t>シンコク</t>
    </rPh>
    <rPh sb="37" eb="39">
      <t>コウイ</t>
    </rPh>
    <rPh sb="40" eb="42">
      <t>ゾウカ</t>
    </rPh>
    <phoneticPr fontId="2"/>
  </si>
  <si>
    <t>最先端の研究開発においては、法令等で定められた物質以外の有害性のある物質を扱ったり、合成・分離したり可能性があるが、制限リストから漏れる可能性がある</t>
    <rPh sb="0" eb="3">
      <t>サイセンタン</t>
    </rPh>
    <rPh sb="4" eb="6">
      <t>ケンキュウ</t>
    </rPh>
    <rPh sb="6" eb="8">
      <t>カイハツ</t>
    </rPh>
    <rPh sb="14" eb="16">
      <t>ホウレイ</t>
    </rPh>
    <rPh sb="16" eb="17">
      <t>トウ</t>
    </rPh>
    <rPh sb="18" eb="19">
      <t>サダ</t>
    </rPh>
    <rPh sb="23" eb="25">
      <t>ブッシツ</t>
    </rPh>
    <rPh sb="25" eb="27">
      <t>イガイ</t>
    </rPh>
    <rPh sb="28" eb="31">
      <t>ユウガイセイ</t>
    </rPh>
    <rPh sb="34" eb="36">
      <t>ブッシツ</t>
    </rPh>
    <rPh sb="37" eb="38">
      <t>アツカ</t>
    </rPh>
    <rPh sb="42" eb="44">
      <t>ゴウセイ</t>
    </rPh>
    <rPh sb="45" eb="47">
      <t>ブンリ</t>
    </rPh>
    <rPh sb="50" eb="53">
      <t>カノウセイ</t>
    </rPh>
    <rPh sb="58" eb="60">
      <t>セイゲン</t>
    </rPh>
    <rPh sb="65" eb="66">
      <t>モ</t>
    </rPh>
    <rPh sb="68" eb="71">
      <t>カノウセイ</t>
    </rPh>
    <phoneticPr fontId="2"/>
  </si>
  <si>
    <t>情報システムのセキュリティも併せて安全確保の体制を整えなければ、緊急時の対応が不適切になることもある</t>
    <rPh sb="0" eb="2">
      <t>ジョウホウ</t>
    </rPh>
    <rPh sb="14" eb="15">
      <t>アワ</t>
    </rPh>
    <rPh sb="17" eb="19">
      <t>アンゼン</t>
    </rPh>
    <rPh sb="19" eb="21">
      <t>カクホ</t>
    </rPh>
    <rPh sb="22" eb="24">
      <t>タイセイ</t>
    </rPh>
    <rPh sb="25" eb="26">
      <t>トトノ</t>
    </rPh>
    <rPh sb="32" eb="35">
      <t>キンキュウジ</t>
    </rPh>
    <rPh sb="36" eb="38">
      <t>タイオウ</t>
    </rPh>
    <rPh sb="39" eb="42">
      <t>フテキセツ</t>
    </rPh>
    <phoneticPr fontId="2"/>
  </si>
  <si>
    <t>組織外の人間の自由な立ち入りを認めると、秩序が損なわれるおそれがある</t>
    <rPh sb="0" eb="2">
      <t>ソシキ</t>
    </rPh>
    <rPh sb="2" eb="3">
      <t>ガイ</t>
    </rPh>
    <rPh sb="4" eb="6">
      <t>ニンゲン</t>
    </rPh>
    <rPh sb="7" eb="9">
      <t>ジユウ</t>
    </rPh>
    <rPh sb="10" eb="11">
      <t>タ</t>
    </rPh>
    <rPh sb="12" eb="13">
      <t>イ</t>
    </rPh>
    <rPh sb="15" eb="16">
      <t>ミト</t>
    </rPh>
    <rPh sb="20" eb="22">
      <t>チツジョ</t>
    </rPh>
    <rPh sb="23" eb="24">
      <t>ソコ</t>
    </rPh>
    <phoneticPr fontId="2"/>
  </si>
  <si>
    <t>案内掲示など情報へのアクセシビリティとのバランスが難しくなることもあり、改装にも限界がある</t>
    <rPh sb="0" eb="2">
      <t>アンナイ</t>
    </rPh>
    <rPh sb="2" eb="4">
      <t>ケイジ</t>
    </rPh>
    <rPh sb="6" eb="8">
      <t>ジョウホウ</t>
    </rPh>
    <rPh sb="25" eb="26">
      <t>ムズカ</t>
    </rPh>
    <rPh sb="36" eb="38">
      <t>カイソウ</t>
    </rPh>
    <rPh sb="40" eb="42">
      <t>ゲンカイ</t>
    </rPh>
    <phoneticPr fontId="2"/>
  </si>
  <si>
    <t>伝統的建築物など組織の歴史的資産が適切に保護されなくなる</t>
    <rPh sb="0" eb="3">
      <t>デントウテキ</t>
    </rPh>
    <rPh sb="3" eb="6">
      <t>ケンチクブツ</t>
    </rPh>
    <rPh sb="8" eb="10">
      <t>ソシキ</t>
    </rPh>
    <rPh sb="11" eb="14">
      <t>レキシテキ</t>
    </rPh>
    <rPh sb="14" eb="16">
      <t>シサン</t>
    </rPh>
    <rPh sb="17" eb="19">
      <t>テキセツ</t>
    </rPh>
    <rPh sb="20" eb="22">
      <t>ホゴ</t>
    </rPh>
    <phoneticPr fontId="2"/>
  </si>
  <si>
    <t>環境性能を追求すると施設等の有する文化的価値が認められにくくなる</t>
    <rPh sb="0" eb="2">
      <t>カンキョウ</t>
    </rPh>
    <rPh sb="2" eb="4">
      <t>セイノウ</t>
    </rPh>
    <rPh sb="5" eb="7">
      <t>ツイキュウ</t>
    </rPh>
    <rPh sb="10" eb="12">
      <t>シセツ</t>
    </rPh>
    <rPh sb="12" eb="13">
      <t>トウ</t>
    </rPh>
    <rPh sb="14" eb="15">
      <t>ユウ</t>
    </rPh>
    <rPh sb="17" eb="20">
      <t>ブンカテキ</t>
    </rPh>
    <rPh sb="20" eb="22">
      <t>カチ</t>
    </rPh>
    <rPh sb="23" eb="24">
      <t>ミト</t>
    </rPh>
    <phoneticPr fontId="2"/>
  </si>
  <si>
    <t>コンプライアンスが法令遵守ということに囚われすぎると、現状の法規制では対処できない事態や社会的規範として問題となる事案に適切に対処できない</t>
    <rPh sb="9" eb="11">
      <t>ホウレイ</t>
    </rPh>
    <rPh sb="11" eb="13">
      <t>ジュンシュ</t>
    </rPh>
    <rPh sb="19" eb="20">
      <t>トラ</t>
    </rPh>
    <rPh sb="27" eb="29">
      <t>ゲンジョウ</t>
    </rPh>
    <rPh sb="30" eb="31">
      <t>ホウ</t>
    </rPh>
    <rPh sb="31" eb="33">
      <t>キセイ</t>
    </rPh>
    <rPh sb="35" eb="37">
      <t>タイショ</t>
    </rPh>
    <rPh sb="41" eb="43">
      <t>ジタイ</t>
    </rPh>
    <rPh sb="44" eb="47">
      <t>シャカイテキ</t>
    </rPh>
    <rPh sb="47" eb="49">
      <t>キハン</t>
    </rPh>
    <rPh sb="52" eb="54">
      <t>モンダイ</t>
    </rPh>
    <rPh sb="57" eb="59">
      <t>ジアン</t>
    </rPh>
    <rPh sb="60" eb="62">
      <t>テキセツ</t>
    </rPh>
    <rPh sb="63" eb="65">
      <t>タイショ</t>
    </rPh>
    <phoneticPr fontId="2"/>
  </si>
  <si>
    <t>環境課題が組織の事業に関連する観点からのみ抽出されると、地球や生態系全体への影響を過小評価することになる</t>
    <rPh sb="0" eb="2">
      <t>カンキョウ</t>
    </rPh>
    <rPh sb="2" eb="4">
      <t>カダイ</t>
    </rPh>
    <rPh sb="5" eb="7">
      <t>ソシキ</t>
    </rPh>
    <rPh sb="8" eb="10">
      <t>ジギョウ</t>
    </rPh>
    <rPh sb="11" eb="13">
      <t>カンレン</t>
    </rPh>
    <rPh sb="15" eb="17">
      <t>カンテン</t>
    </rPh>
    <rPh sb="21" eb="23">
      <t>チュウシュツ</t>
    </rPh>
    <rPh sb="28" eb="30">
      <t>チキュウ</t>
    </rPh>
    <rPh sb="31" eb="34">
      <t>セイタイケイ</t>
    </rPh>
    <rPh sb="34" eb="36">
      <t>ゼンタイ</t>
    </rPh>
    <rPh sb="38" eb="40">
      <t>エイキョウ</t>
    </rPh>
    <rPh sb="41" eb="43">
      <t>カショウ</t>
    </rPh>
    <rPh sb="43" eb="45">
      <t>ヒョウカ</t>
    </rPh>
    <phoneticPr fontId="2"/>
  </si>
  <si>
    <t>副次的な製品やサービスの利用者や影響主体を考慮すると、必ずしもステークホルダーを特定することは望ましくない</t>
    <rPh sb="0" eb="3">
      <t>フクジテキ</t>
    </rPh>
    <rPh sb="4" eb="6">
      <t>セイヒン</t>
    </rPh>
    <rPh sb="12" eb="15">
      <t>リヨウシャ</t>
    </rPh>
    <rPh sb="16" eb="18">
      <t>エイキョウ</t>
    </rPh>
    <rPh sb="18" eb="20">
      <t>シュタイ</t>
    </rPh>
    <rPh sb="21" eb="23">
      <t>コウリョ</t>
    </rPh>
    <rPh sb="27" eb="28">
      <t>カナラ</t>
    </rPh>
    <rPh sb="40" eb="42">
      <t>トクテイ</t>
    </rPh>
    <rPh sb="47" eb="48">
      <t>ノゾ</t>
    </rPh>
    <phoneticPr fontId="2"/>
  </si>
  <si>
    <t>リスクとして特定できない不確実性などの考慮や、ステークホルダーとのコミュニケーションが不十分になることもある</t>
    <rPh sb="6" eb="8">
      <t>トクテイ</t>
    </rPh>
    <rPh sb="12" eb="16">
      <t>フカクジツセイ</t>
    </rPh>
    <rPh sb="19" eb="21">
      <t>コウリョ</t>
    </rPh>
    <rPh sb="43" eb="46">
      <t>フジュウブン</t>
    </rPh>
    <phoneticPr fontId="2"/>
  </si>
  <si>
    <t>環境負荷への注目ばかりでなく、製品やサービスによって創出される価値との比率による環境効率で検討する必要がある</t>
    <rPh sb="0" eb="2">
      <t>カンキョウ</t>
    </rPh>
    <rPh sb="2" eb="4">
      <t>フカ</t>
    </rPh>
    <rPh sb="6" eb="8">
      <t>チュウモク</t>
    </rPh>
    <rPh sb="15" eb="17">
      <t>セイヒン</t>
    </rPh>
    <rPh sb="26" eb="28">
      <t>ソウシュツ</t>
    </rPh>
    <rPh sb="31" eb="33">
      <t>カチ</t>
    </rPh>
    <rPh sb="35" eb="37">
      <t>ヒリツ</t>
    </rPh>
    <rPh sb="40" eb="42">
      <t>カンキョウ</t>
    </rPh>
    <rPh sb="42" eb="44">
      <t>コウリツ</t>
    </rPh>
    <rPh sb="45" eb="47">
      <t>ケントウ</t>
    </rPh>
    <rPh sb="49" eb="51">
      <t>ヒツヨウ</t>
    </rPh>
    <phoneticPr fontId="2"/>
  </si>
  <si>
    <t>主活動や支援活動の価値の特定とともに、様々なステークホルダーにとっての価値の多様性が捨象され、計算可能な価値のみが考慮される</t>
    <rPh sb="0" eb="1">
      <t>シュ</t>
    </rPh>
    <rPh sb="1" eb="3">
      <t>カツドウ</t>
    </rPh>
    <rPh sb="4" eb="6">
      <t>シエン</t>
    </rPh>
    <rPh sb="6" eb="8">
      <t>カツドウ</t>
    </rPh>
    <rPh sb="9" eb="11">
      <t>カチ</t>
    </rPh>
    <rPh sb="12" eb="14">
      <t>トクテイ</t>
    </rPh>
    <rPh sb="19" eb="21">
      <t>サマザマ</t>
    </rPh>
    <rPh sb="35" eb="37">
      <t>カチ</t>
    </rPh>
    <rPh sb="38" eb="41">
      <t>タヨウセイ</t>
    </rPh>
    <rPh sb="42" eb="44">
      <t>シャショウ</t>
    </rPh>
    <rPh sb="47" eb="49">
      <t>ケイサン</t>
    </rPh>
    <rPh sb="49" eb="51">
      <t>カノウ</t>
    </rPh>
    <rPh sb="52" eb="54">
      <t>カチ</t>
    </rPh>
    <rPh sb="57" eb="59">
      <t>コウリョ</t>
    </rPh>
    <phoneticPr fontId="2"/>
  </si>
  <si>
    <t>国の政策に依存する部分が大きく、エネルギーコストの上昇により産業競争力が失われることが懸念される</t>
    <rPh sb="0" eb="1">
      <t>クニ</t>
    </rPh>
    <rPh sb="2" eb="4">
      <t>セイサク</t>
    </rPh>
    <rPh sb="5" eb="7">
      <t>イゾン</t>
    </rPh>
    <rPh sb="9" eb="11">
      <t>ブブン</t>
    </rPh>
    <rPh sb="12" eb="13">
      <t>オオ</t>
    </rPh>
    <rPh sb="25" eb="27">
      <t>ジョウショウ</t>
    </rPh>
    <rPh sb="30" eb="32">
      <t>サンギョウ</t>
    </rPh>
    <rPh sb="32" eb="35">
      <t>キョウソウリョク</t>
    </rPh>
    <rPh sb="36" eb="37">
      <t>ウシナ</t>
    </rPh>
    <rPh sb="43" eb="45">
      <t>ケネン</t>
    </rPh>
    <phoneticPr fontId="2"/>
  </si>
  <si>
    <t>環境と経済の両立によるイノベーション的解決策が望まれるが、実際には環境対策が経済性の論理に阻まれることが多い</t>
    <rPh sb="0" eb="2">
      <t>カンキョウ</t>
    </rPh>
    <rPh sb="3" eb="5">
      <t>ケイザイ</t>
    </rPh>
    <rPh sb="6" eb="8">
      <t>リョウリツ</t>
    </rPh>
    <rPh sb="18" eb="19">
      <t>テキ</t>
    </rPh>
    <rPh sb="19" eb="22">
      <t>カイケツサク</t>
    </rPh>
    <rPh sb="23" eb="24">
      <t>ノゾ</t>
    </rPh>
    <rPh sb="29" eb="31">
      <t>ジッサイ</t>
    </rPh>
    <rPh sb="33" eb="35">
      <t>カンキョウ</t>
    </rPh>
    <rPh sb="35" eb="37">
      <t>タイサク</t>
    </rPh>
    <rPh sb="38" eb="41">
      <t>ケイザイセイ</t>
    </rPh>
    <rPh sb="42" eb="44">
      <t>ロンリ</t>
    </rPh>
    <rPh sb="45" eb="46">
      <t>ハバ</t>
    </rPh>
    <rPh sb="52" eb="53">
      <t>オオ</t>
    </rPh>
    <phoneticPr fontId="2"/>
  </si>
  <si>
    <t>間接的な経済的インパクトの概算は不確定要素が高く、逆に採算を度外視した破壊的イノベーションの創出機会を損ねる</t>
    <rPh sb="0" eb="3">
      <t>カンセツテキ</t>
    </rPh>
    <rPh sb="4" eb="7">
      <t>ケイザイテキ</t>
    </rPh>
    <rPh sb="13" eb="15">
      <t>ガイサン</t>
    </rPh>
    <rPh sb="16" eb="19">
      <t>フカクテイ</t>
    </rPh>
    <rPh sb="19" eb="21">
      <t>ヨウソ</t>
    </rPh>
    <rPh sb="22" eb="23">
      <t>タカ</t>
    </rPh>
    <rPh sb="25" eb="26">
      <t>ギャク</t>
    </rPh>
    <rPh sb="27" eb="29">
      <t>サイサン</t>
    </rPh>
    <rPh sb="30" eb="33">
      <t>ドガイシ</t>
    </rPh>
    <rPh sb="35" eb="38">
      <t>ハカイテキ</t>
    </rPh>
    <rPh sb="46" eb="48">
      <t>ソウシュツ</t>
    </rPh>
    <rPh sb="48" eb="50">
      <t>キカイ</t>
    </rPh>
    <rPh sb="51" eb="52">
      <t>ソコ</t>
    </rPh>
    <phoneticPr fontId="2"/>
  </si>
  <si>
    <t>雇用後の労働環境の適正性が担保されなければ、名目的な従業員のダイバーシティの確保となりかねない</t>
    <rPh sb="0" eb="2">
      <t>コヨウ</t>
    </rPh>
    <rPh sb="2" eb="3">
      <t>ゴ</t>
    </rPh>
    <rPh sb="4" eb="6">
      <t>ロウドウ</t>
    </rPh>
    <rPh sb="6" eb="8">
      <t>カンキョウ</t>
    </rPh>
    <rPh sb="9" eb="12">
      <t>テキセイセイ</t>
    </rPh>
    <rPh sb="13" eb="15">
      <t>タンポ</t>
    </rPh>
    <rPh sb="22" eb="25">
      <t>メイモクテキ</t>
    </rPh>
    <rPh sb="26" eb="29">
      <t>ジュウギョウイン</t>
    </rPh>
    <rPh sb="38" eb="40">
      <t>カクホ</t>
    </rPh>
    <phoneticPr fontId="2"/>
  </si>
  <si>
    <t>安定的な労働環境が保障されることで、組織内でのイノベーティブな活動が促進されにくい</t>
    <rPh sb="0" eb="3">
      <t>アンテイテキ</t>
    </rPh>
    <rPh sb="4" eb="6">
      <t>ロウドウ</t>
    </rPh>
    <rPh sb="6" eb="8">
      <t>カンキョウ</t>
    </rPh>
    <rPh sb="9" eb="11">
      <t>ホショウ</t>
    </rPh>
    <rPh sb="18" eb="20">
      <t>ソシキ</t>
    </rPh>
    <rPh sb="20" eb="21">
      <t>ナイ</t>
    </rPh>
    <rPh sb="31" eb="33">
      <t>カツドウ</t>
    </rPh>
    <rPh sb="34" eb="36">
      <t>ソクシン</t>
    </rPh>
    <phoneticPr fontId="2"/>
  </si>
  <si>
    <t>経営層による組織改革などトップダウン的取り組みの実施が難しくなる</t>
    <rPh sb="0" eb="2">
      <t>ケイエイ</t>
    </rPh>
    <rPh sb="2" eb="3">
      <t>ソウ</t>
    </rPh>
    <rPh sb="6" eb="8">
      <t>ソシキ</t>
    </rPh>
    <rPh sb="8" eb="10">
      <t>カイカク</t>
    </rPh>
    <rPh sb="18" eb="19">
      <t>テキ</t>
    </rPh>
    <rPh sb="19" eb="20">
      <t>ト</t>
    </rPh>
    <rPh sb="21" eb="22">
      <t>ク</t>
    </rPh>
    <rPh sb="24" eb="26">
      <t>ジッシ</t>
    </rPh>
    <rPh sb="27" eb="28">
      <t>ムズカ</t>
    </rPh>
    <phoneticPr fontId="2"/>
  </si>
  <si>
    <t>従業員の安全衛生は工場などの労働現場における取り組みにとどまらず、メンタルヘルスやワークライフバランス等、総合的に考慮する必要がある</t>
    <rPh sb="0" eb="3">
      <t>ジュウギョウイン</t>
    </rPh>
    <rPh sb="4" eb="6">
      <t>アンゼン</t>
    </rPh>
    <rPh sb="6" eb="8">
      <t>エイセイ</t>
    </rPh>
    <rPh sb="9" eb="11">
      <t>コウジョウ</t>
    </rPh>
    <rPh sb="14" eb="16">
      <t>ロウドウ</t>
    </rPh>
    <rPh sb="16" eb="18">
      <t>ゲンバ</t>
    </rPh>
    <rPh sb="22" eb="23">
      <t>ト</t>
    </rPh>
    <rPh sb="24" eb="25">
      <t>ク</t>
    </rPh>
    <rPh sb="51" eb="52">
      <t>トウ</t>
    </rPh>
    <rPh sb="53" eb="56">
      <t>ソウゴウテキ</t>
    </rPh>
    <rPh sb="57" eb="59">
      <t>コウリョ</t>
    </rPh>
    <rPh sb="61" eb="63">
      <t>ヒツヨウ</t>
    </rPh>
    <phoneticPr fontId="2"/>
  </si>
  <si>
    <t>顧客が製品・サービスを意図しない形で利用する場合についての安全性について想像力をもって事前に考慮・対策しなければ、訴訟リスクとなる</t>
    <rPh sb="0" eb="2">
      <t>コキャク</t>
    </rPh>
    <rPh sb="3" eb="5">
      <t>セイヒン</t>
    </rPh>
    <rPh sb="11" eb="13">
      <t>イト</t>
    </rPh>
    <rPh sb="16" eb="17">
      <t>カタチ</t>
    </rPh>
    <rPh sb="18" eb="20">
      <t>リヨウ</t>
    </rPh>
    <rPh sb="22" eb="24">
      <t>バアイ</t>
    </rPh>
    <rPh sb="29" eb="32">
      <t>アンゼンセイ</t>
    </rPh>
    <rPh sb="36" eb="39">
      <t>ソウゾウリョク</t>
    </rPh>
    <rPh sb="43" eb="45">
      <t>ジゼン</t>
    </rPh>
    <rPh sb="46" eb="48">
      <t>コウリョ</t>
    </rPh>
    <rPh sb="49" eb="51">
      <t>タイサク</t>
    </rPh>
    <rPh sb="57" eb="59">
      <t>ソショウ</t>
    </rPh>
    <phoneticPr fontId="2"/>
  </si>
  <si>
    <t>緊急事態は常に想定外の事象が発生することを念頭にレジリエントな制度やシステムを組んでおかなければ、実際の緊急事態に対して適切に即応できない</t>
    <rPh sb="0" eb="2">
      <t>キンキュウ</t>
    </rPh>
    <rPh sb="2" eb="4">
      <t>ジタイ</t>
    </rPh>
    <rPh sb="5" eb="6">
      <t>ツネ</t>
    </rPh>
    <rPh sb="7" eb="9">
      <t>ソウテイ</t>
    </rPh>
    <rPh sb="9" eb="10">
      <t>ガイ</t>
    </rPh>
    <rPh sb="11" eb="13">
      <t>ジショウ</t>
    </rPh>
    <rPh sb="14" eb="16">
      <t>ハッセイ</t>
    </rPh>
    <rPh sb="21" eb="23">
      <t>ネントウ</t>
    </rPh>
    <rPh sb="31" eb="33">
      <t>セイド</t>
    </rPh>
    <rPh sb="39" eb="40">
      <t>ク</t>
    </rPh>
    <rPh sb="49" eb="51">
      <t>ジッサイ</t>
    </rPh>
    <rPh sb="52" eb="54">
      <t>キンキュウ</t>
    </rPh>
    <rPh sb="54" eb="56">
      <t>ジタイ</t>
    </rPh>
    <rPh sb="57" eb="58">
      <t>タイ</t>
    </rPh>
    <rPh sb="60" eb="62">
      <t>テキセツ</t>
    </rPh>
    <rPh sb="63" eb="65">
      <t>ソクオウ</t>
    </rPh>
    <phoneticPr fontId="2"/>
  </si>
  <si>
    <t>組織のセキュリティ対策はサイバーセキュリティに偏っており、物理的なセキュリティやバイオセキュリティ、経済安全保障などを複合的・横断的に捉えた体制構築が求められる</t>
    <rPh sb="0" eb="2">
      <t>ソシキ</t>
    </rPh>
    <rPh sb="9" eb="11">
      <t>タイサク</t>
    </rPh>
    <rPh sb="23" eb="24">
      <t>カタヨ</t>
    </rPh>
    <rPh sb="29" eb="32">
      <t>ブツリテキ</t>
    </rPh>
    <rPh sb="50" eb="52">
      <t>ケイザイ</t>
    </rPh>
    <rPh sb="52" eb="54">
      <t>アンゼン</t>
    </rPh>
    <rPh sb="54" eb="56">
      <t>ホショウ</t>
    </rPh>
    <rPh sb="59" eb="62">
      <t>フクゴウテキ</t>
    </rPh>
    <rPh sb="63" eb="66">
      <t>オウダンテキ</t>
    </rPh>
    <rPh sb="67" eb="68">
      <t>トラ</t>
    </rPh>
    <rPh sb="70" eb="72">
      <t>タイセイ</t>
    </rPh>
    <rPh sb="72" eb="74">
      <t>コウチク</t>
    </rPh>
    <rPh sb="75" eb="76">
      <t>モト</t>
    </rPh>
    <phoneticPr fontId="2"/>
  </si>
  <si>
    <t>ネガティブインパクト
／現状の課題</t>
    <rPh sb="12" eb="14">
      <t>ゲンジョウ</t>
    </rPh>
    <rPh sb="15" eb="17">
      <t>カダイ</t>
    </rPh>
    <phoneticPr fontId="2"/>
  </si>
  <si>
    <t>リスクやクライシスに対する真剣な懸念を持たなければ、コミュニケーションの質が上がらない</t>
    <rPh sb="10" eb="11">
      <t>タイ</t>
    </rPh>
    <rPh sb="13" eb="15">
      <t>シンケン</t>
    </rPh>
    <rPh sb="16" eb="18">
      <t>ケネン</t>
    </rPh>
    <rPh sb="19" eb="20">
      <t>モ</t>
    </rPh>
    <rPh sb="36" eb="37">
      <t>シツ</t>
    </rPh>
    <rPh sb="38" eb="39">
      <t>ア</t>
    </rPh>
    <phoneticPr fontId="2"/>
  </si>
  <si>
    <t>職場環境や組織文化として浸透しなければ、差別には至らないレベルでの嫌がらせや扱いがかえって増える</t>
    <rPh sb="0" eb="2">
      <t>ショクバ</t>
    </rPh>
    <rPh sb="2" eb="4">
      <t>カンキョウ</t>
    </rPh>
    <rPh sb="5" eb="7">
      <t>ソシキ</t>
    </rPh>
    <rPh sb="7" eb="9">
      <t>ブンカ</t>
    </rPh>
    <rPh sb="12" eb="14">
      <t>シントウ</t>
    </rPh>
    <rPh sb="20" eb="22">
      <t>サベツ</t>
    </rPh>
    <rPh sb="24" eb="25">
      <t>イタ</t>
    </rPh>
    <rPh sb="33" eb="34">
      <t>イヤ</t>
    </rPh>
    <rPh sb="38" eb="39">
      <t>アツカ</t>
    </rPh>
    <rPh sb="45" eb="46">
      <t>フ</t>
    </rPh>
    <phoneticPr fontId="2"/>
  </si>
  <si>
    <t>組織の内部と外部との待遇に差をつけることは望ましくないが、外部との関係性をどこまでオープンやフラットにできるかという点が問題となりうる</t>
    <rPh sb="0" eb="2">
      <t>ソシキ</t>
    </rPh>
    <rPh sb="3" eb="5">
      <t>ナイブ</t>
    </rPh>
    <rPh sb="6" eb="8">
      <t>ガイブ</t>
    </rPh>
    <rPh sb="10" eb="12">
      <t>タイグウ</t>
    </rPh>
    <rPh sb="13" eb="14">
      <t>サ</t>
    </rPh>
    <rPh sb="21" eb="22">
      <t>ノゾ</t>
    </rPh>
    <rPh sb="29" eb="31">
      <t>ガイブ</t>
    </rPh>
    <rPh sb="33" eb="36">
      <t>カンケイセイ</t>
    </rPh>
    <rPh sb="58" eb="59">
      <t>テン</t>
    </rPh>
    <rPh sb="60" eb="62">
      <t>モンダイ</t>
    </rPh>
    <phoneticPr fontId="2"/>
  </si>
  <si>
    <t>アファーマティブアクションが行き過ぎると、マジョリティからの反発が強くなる</t>
    <rPh sb="14" eb="15">
      <t>イ</t>
    </rPh>
    <rPh sb="16" eb="17">
      <t>ス</t>
    </rPh>
    <rPh sb="30" eb="32">
      <t>ハンパツ</t>
    </rPh>
    <rPh sb="33" eb="34">
      <t>ツヨ</t>
    </rPh>
    <phoneticPr fontId="2"/>
  </si>
  <si>
    <t>ジェンダーによる特性、ジェンダーに関わらない個性を踏まえた配置に気をつけなければ、業務の質や効率、組織内の風通しが良くなるとは限らない</t>
    <rPh sb="8" eb="10">
      <t>トクセイ</t>
    </rPh>
    <rPh sb="17" eb="18">
      <t>カカ</t>
    </rPh>
    <rPh sb="22" eb="24">
      <t>コセイ</t>
    </rPh>
    <rPh sb="25" eb="26">
      <t>フ</t>
    </rPh>
    <rPh sb="29" eb="31">
      <t>ハイチ</t>
    </rPh>
    <rPh sb="32" eb="33">
      <t>キ</t>
    </rPh>
    <rPh sb="49" eb="51">
      <t>ソシキ</t>
    </rPh>
    <rPh sb="51" eb="52">
      <t>ナイ</t>
    </rPh>
    <rPh sb="53" eb="55">
      <t>カゼトオ</t>
    </rPh>
    <rPh sb="57" eb="58">
      <t>ヨ</t>
    </rPh>
    <rPh sb="63" eb="64">
      <t>カギ</t>
    </rPh>
    <phoneticPr fontId="2"/>
  </si>
  <si>
    <t>若手人材へのコミットメントや権限、責任の付与が不十分であると、組織全体のマネジメント改善や構造改革、イノベーティブな活動につながらない</t>
    <rPh sb="0" eb="2">
      <t>ワカテ</t>
    </rPh>
    <rPh sb="2" eb="4">
      <t>ジンザイ</t>
    </rPh>
    <rPh sb="14" eb="16">
      <t>ケンゲン</t>
    </rPh>
    <rPh sb="17" eb="19">
      <t>セキニン</t>
    </rPh>
    <rPh sb="20" eb="22">
      <t>フヨ</t>
    </rPh>
    <rPh sb="23" eb="26">
      <t>フジュウブン</t>
    </rPh>
    <rPh sb="31" eb="33">
      <t>ソシキ</t>
    </rPh>
    <rPh sb="33" eb="35">
      <t>ゼンタイ</t>
    </rPh>
    <rPh sb="42" eb="44">
      <t>カイゼン</t>
    </rPh>
    <rPh sb="45" eb="47">
      <t>コウゾウ</t>
    </rPh>
    <rPh sb="47" eb="49">
      <t>カイカク</t>
    </rPh>
    <rPh sb="58" eb="60">
      <t>カツドウ</t>
    </rPh>
    <phoneticPr fontId="2"/>
  </si>
  <si>
    <t>人材や言語にとどまらず、グローバルスタンダードな組織経営の意識改革を行いつつも、ローカルな特性をどう活かすかといった二面戦略が求められる</t>
    <rPh sb="0" eb="2">
      <t>ジンザイ</t>
    </rPh>
    <rPh sb="3" eb="5">
      <t>ゲンゴ</t>
    </rPh>
    <rPh sb="24" eb="26">
      <t>ソシキ</t>
    </rPh>
    <rPh sb="26" eb="28">
      <t>ケイエイ</t>
    </rPh>
    <rPh sb="29" eb="31">
      <t>イシキ</t>
    </rPh>
    <rPh sb="31" eb="33">
      <t>カイカク</t>
    </rPh>
    <rPh sb="34" eb="35">
      <t>オコナ</t>
    </rPh>
    <rPh sb="45" eb="47">
      <t>トクセイ</t>
    </rPh>
    <rPh sb="50" eb="51">
      <t>イ</t>
    </rPh>
    <rPh sb="58" eb="60">
      <t>ニメン</t>
    </rPh>
    <rPh sb="60" eb="62">
      <t>センリャク</t>
    </rPh>
    <rPh sb="63" eb="64">
      <t>モト</t>
    </rPh>
    <phoneticPr fontId="2"/>
  </si>
  <si>
    <t>法規制やガイドラインの遵守にとどまらず、何が公正な事業活動であるかについて組織構成員それぞれが認識して行動しなければ不正や疑わしい行為はなくならない</t>
    <rPh sb="0" eb="1">
      <t>ホウ</t>
    </rPh>
    <rPh sb="1" eb="3">
      <t>キセイ</t>
    </rPh>
    <rPh sb="11" eb="13">
      <t>ジュンシュ</t>
    </rPh>
    <rPh sb="20" eb="21">
      <t>ナニ</t>
    </rPh>
    <rPh sb="22" eb="24">
      <t>コウセイ</t>
    </rPh>
    <rPh sb="25" eb="27">
      <t>ジギョウ</t>
    </rPh>
    <rPh sb="27" eb="29">
      <t>カツドウ</t>
    </rPh>
    <rPh sb="37" eb="39">
      <t>ソシキ</t>
    </rPh>
    <rPh sb="39" eb="42">
      <t>コウセイイン</t>
    </rPh>
    <rPh sb="47" eb="49">
      <t>ニンシキ</t>
    </rPh>
    <rPh sb="51" eb="53">
      <t>コウドウ</t>
    </rPh>
    <rPh sb="58" eb="60">
      <t>フセイ</t>
    </rPh>
    <rPh sb="61" eb="62">
      <t>ウタガ</t>
    </rPh>
    <rPh sb="65" eb="67">
      <t>コウイ</t>
    </rPh>
    <phoneticPr fontId="2"/>
  </si>
  <si>
    <t>人獣共通感染症などOne Healthの考え方に沿って、福祉・権利において人間と動物は連続的な関係にあることを意識しなければ、動物は単なる倫理的な考慮対象としての存在にとどまる</t>
    <rPh sb="0" eb="7">
      <t>ジンジュウキョウツウカンセンショウ</t>
    </rPh>
    <rPh sb="20" eb="21">
      <t>カンガ</t>
    </rPh>
    <rPh sb="22" eb="23">
      <t>カタ</t>
    </rPh>
    <rPh sb="24" eb="25">
      <t>ソ</t>
    </rPh>
    <rPh sb="28" eb="30">
      <t>フクシ</t>
    </rPh>
    <rPh sb="31" eb="33">
      <t>ケンリ</t>
    </rPh>
    <rPh sb="37" eb="39">
      <t>ニンゲン</t>
    </rPh>
    <rPh sb="40" eb="42">
      <t>ドウブツ</t>
    </rPh>
    <rPh sb="43" eb="46">
      <t>レンゾクテキ</t>
    </rPh>
    <rPh sb="47" eb="49">
      <t>カンケイ</t>
    </rPh>
    <rPh sb="55" eb="57">
      <t>イシキ</t>
    </rPh>
    <rPh sb="63" eb="65">
      <t>ドウブツ</t>
    </rPh>
    <rPh sb="66" eb="67">
      <t>タン</t>
    </rPh>
    <rPh sb="69" eb="72">
      <t>リンリテキ</t>
    </rPh>
    <rPh sb="73" eb="75">
      <t>コウリョ</t>
    </rPh>
    <rPh sb="75" eb="77">
      <t>タイショウ</t>
    </rPh>
    <rPh sb="81" eb="83">
      <t>ソンザイ</t>
    </rPh>
    <phoneticPr fontId="2"/>
  </si>
  <si>
    <t>癒着防止は必須であるが、担当組織の専門性や特殊能力などを考慮しなければ、継続的な事業における安定的・累積的な成果が望めなくなる</t>
    <rPh sb="0" eb="2">
      <t>ユチャク</t>
    </rPh>
    <rPh sb="2" eb="4">
      <t>ボウシ</t>
    </rPh>
    <rPh sb="5" eb="7">
      <t>ヒッス</t>
    </rPh>
    <rPh sb="12" eb="14">
      <t>タントウ</t>
    </rPh>
    <rPh sb="14" eb="16">
      <t>ソシキ</t>
    </rPh>
    <rPh sb="17" eb="20">
      <t>センモンセイ</t>
    </rPh>
    <rPh sb="21" eb="23">
      <t>トクシュ</t>
    </rPh>
    <rPh sb="23" eb="25">
      <t>ノウリョク</t>
    </rPh>
    <rPh sb="28" eb="30">
      <t>コウリョ</t>
    </rPh>
    <rPh sb="36" eb="39">
      <t>ケイゾクテキ</t>
    </rPh>
    <rPh sb="40" eb="42">
      <t>ジギョウ</t>
    </rPh>
    <rPh sb="46" eb="49">
      <t>アンテイテキ</t>
    </rPh>
    <rPh sb="50" eb="53">
      <t>ルイセキテキ</t>
    </rPh>
    <rPh sb="54" eb="56">
      <t>セイカ</t>
    </rPh>
    <rPh sb="57" eb="58">
      <t>ノゾ</t>
    </rPh>
    <phoneticPr fontId="2"/>
  </si>
  <si>
    <t>ハラスメント相談等の窓口は弁護士など組織外の第三者でなければ、身元が保護され報復を受けないという可能性を完全に排除できない</t>
    <rPh sb="6" eb="8">
      <t>ソウダン</t>
    </rPh>
    <rPh sb="8" eb="9">
      <t>トウ</t>
    </rPh>
    <rPh sb="10" eb="12">
      <t>マドグチ</t>
    </rPh>
    <rPh sb="13" eb="16">
      <t>ベンゴシ</t>
    </rPh>
    <rPh sb="18" eb="20">
      <t>ソシキ</t>
    </rPh>
    <rPh sb="20" eb="21">
      <t>ガイ</t>
    </rPh>
    <rPh sb="22" eb="25">
      <t>ダイサンシャ</t>
    </rPh>
    <rPh sb="31" eb="33">
      <t>ミモト</t>
    </rPh>
    <rPh sb="34" eb="36">
      <t>ホゴ</t>
    </rPh>
    <rPh sb="38" eb="40">
      <t>ホウフク</t>
    </rPh>
    <rPh sb="41" eb="42">
      <t>ウ</t>
    </rPh>
    <rPh sb="48" eb="51">
      <t>カノウセイ</t>
    </rPh>
    <rPh sb="52" eb="54">
      <t>カンゼン</t>
    </rPh>
    <rPh sb="55" eb="57">
      <t>ハイジョ</t>
    </rPh>
    <phoneticPr fontId="2"/>
  </si>
  <si>
    <t>OA化のために出版社に⽀払う⾦額が増え、研究開発機関の負担が⼤きくなる
開示する必要のある情報を適切に選定・アーカイブ化しなければ、利用者にとって使いづらいものとなり、将来にわたるアクセシビリティが確保されない</t>
    <rPh sb="37" eb="39">
      <t>カイジ</t>
    </rPh>
    <rPh sb="41" eb="43">
      <t>ヒツヨウ</t>
    </rPh>
    <rPh sb="46" eb="48">
      <t>ジョウホウ</t>
    </rPh>
    <rPh sb="49" eb="51">
      <t>テキセツ</t>
    </rPh>
    <rPh sb="52" eb="54">
      <t>センテイ</t>
    </rPh>
    <rPh sb="60" eb="61">
      <t>カ</t>
    </rPh>
    <rPh sb="67" eb="70">
      <t>リヨウシャ</t>
    </rPh>
    <rPh sb="74" eb="75">
      <t>ツカ</t>
    </rPh>
    <rPh sb="85" eb="87">
      <t>ショウライ</t>
    </rPh>
    <rPh sb="100" eb="102">
      <t>カクホ</t>
    </rPh>
    <phoneticPr fontId="2"/>
  </si>
  <si>
    <t>知的財産をどう活用するかというアイデアがないと、むやみに権利化するコストや労力が無駄になる</t>
    <rPh sb="0" eb="2">
      <t>チテキ</t>
    </rPh>
    <rPh sb="2" eb="4">
      <t>ザイサン</t>
    </rPh>
    <rPh sb="7" eb="9">
      <t>カツヨウ</t>
    </rPh>
    <rPh sb="28" eb="31">
      <t>ケンリカ</t>
    </rPh>
    <rPh sb="37" eb="39">
      <t>ロウリョク</t>
    </rPh>
    <rPh sb="40" eb="42">
      <t>ムダ</t>
    </rPh>
    <phoneticPr fontId="2"/>
  </si>
  <si>
    <t>価格のみの競争に陥らないような工夫と、公告等によって周知を図る仕組みの見直しが必要な場合もある</t>
    <rPh sb="0" eb="2">
      <t>カカク</t>
    </rPh>
    <rPh sb="5" eb="7">
      <t>キョウソウ</t>
    </rPh>
    <rPh sb="8" eb="9">
      <t>オチイ</t>
    </rPh>
    <rPh sb="15" eb="17">
      <t>クフウ</t>
    </rPh>
    <rPh sb="19" eb="21">
      <t>コウコク</t>
    </rPh>
    <rPh sb="21" eb="22">
      <t>トウ</t>
    </rPh>
    <rPh sb="26" eb="28">
      <t>シュウチ</t>
    </rPh>
    <rPh sb="29" eb="30">
      <t>ハカ</t>
    </rPh>
    <rPh sb="31" eb="33">
      <t>シク</t>
    </rPh>
    <rPh sb="35" eb="37">
      <t>ミナオ</t>
    </rPh>
    <rPh sb="39" eb="41">
      <t>ヒツヨウ</t>
    </rPh>
    <rPh sb="42" eb="44">
      <t>バアイ</t>
    </rPh>
    <phoneticPr fontId="2"/>
  </si>
  <si>
    <t>二次調達や再契約など孫請けに対する監視が十分でなければ情報の正確性や取り組みの実効性が十分でなくなる</t>
    <rPh sb="0" eb="2">
      <t>ニジ</t>
    </rPh>
    <rPh sb="2" eb="4">
      <t>チョウタツ</t>
    </rPh>
    <rPh sb="5" eb="8">
      <t>サイケイヤク</t>
    </rPh>
    <rPh sb="10" eb="11">
      <t>マゴ</t>
    </rPh>
    <rPh sb="11" eb="12">
      <t>ウ</t>
    </rPh>
    <rPh sb="14" eb="15">
      <t>タイ</t>
    </rPh>
    <rPh sb="17" eb="19">
      <t>カンシ</t>
    </rPh>
    <rPh sb="20" eb="22">
      <t>ジュウブン</t>
    </rPh>
    <rPh sb="27" eb="29">
      <t>ジョウホウ</t>
    </rPh>
    <rPh sb="30" eb="33">
      <t>セイカクセイ</t>
    </rPh>
    <rPh sb="34" eb="35">
      <t>ト</t>
    </rPh>
    <rPh sb="36" eb="37">
      <t>ク</t>
    </rPh>
    <rPh sb="39" eb="42">
      <t>ジッコウセイ</t>
    </rPh>
    <rPh sb="43" eb="45">
      <t>ジュウブン</t>
    </rPh>
    <phoneticPr fontId="2"/>
  </si>
  <si>
    <t>政策的・政治的対策に委ねるあまり、現場運営における取り組みがおろそかになるモラルハザードの発生が考えられる</t>
    <rPh sb="0" eb="3">
      <t>セイサクテキ</t>
    </rPh>
    <rPh sb="4" eb="7">
      <t>セイジテキ</t>
    </rPh>
    <rPh sb="7" eb="9">
      <t>タイサク</t>
    </rPh>
    <rPh sb="10" eb="11">
      <t>ユダ</t>
    </rPh>
    <rPh sb="17" eb="19">
      <t>ゲンバ</t>
    </rPh>
    <rPh sb="19" eb="21">
      <t>ウンエイ</t>
    </rPh>
    <rPh sb="25" eb="26">
      <t>ト</t>
    </rPh>
    <rPh sb="27" eb="28">
      <t>ク</t>
    </rPh>
    <rPh sb="45" eb="47">
      <t>ハッセイ</t>
    </rPh>
    <rPh sb="48" eb="49">
      <t>カンガ</t>
    </rPh>
    <phoneticPr fontId="2"/>
  </si>
  <si>
    <t>氏名や連絡先など緊急時に必要な情報にアクセスできなかったり、プライバシーデータの公共的な利用が阻まれることが多い</t>
    <rPh sb="0" eb="2">
      <t>シメイ</t>
    </rPh>
    <rPh sb="3" eb="6">
      <t>レンラクサキ</t>
    </rPh>
    <rPh sb="8" eb="11">
      <t>キンキュウジ</t>
    </rPh>
    <rPh sb="12" eb="14">
      <t>ヒツヨウ</t>
    </rPh>
    <rPh sb="15" eb="17">
      <t>ジョウホウ</t>
    </rPh>
    <rPh sb="40" eb="43">
      <t>コウキョウテキ</t>
    </rPh>
    <rPh sb="44" eb="46">
      <t>リヨウ</t>
    </rPh>
    <rPh sb="47" eb="48">
      <t>ハバ</t>
    </rPh>
    <rPh sb="54" eb="55">
      <t>オオ</t>
    </rPh>
    <phoneticPr fontId="2"/>
  </si>
  <si>
    <t>ビッグデータの収集・解析技術の発展が阻害されたり、データ共有による生命医科学研究の発展が遅滞する</t>
    <rPh sb="7" eb="9">
      <t>シュウシュウ</t>
    </rPh>
    <rPh sb="10" eb="12">
      <t>カイセキ</t>
    </rPh>
    <rPh sb="12" eb="14">
      <t>ギジュツ</t>
    </rPh>
    <rPh sb="15" eb="17">
      <t>ハッテン</t>
    </rPh>
    <rPh sb="18" eb="20">
      <t>ソガイ</t>
    </rPh>
    <rPh sb="28" eb="30">
      <t>キョウユウ</t>
    </rPh>
    <rPh sb="33" eb="35">
      <t>セイメイ</t>
    </rPh>
    <rPh sb="35" eb="38">
      <t>イカガク</t>
    </rPh>
    <rPh sb="38" eb="40">
      <t>ケンキュウ</t>
    </rPh>
    <rPh sb="41" eb="43">
      <t>ハッテン</t>
    </rPh>
    <rPh sb="44" eb="46">
      <t>チタイ</t>
    </rPh>
    <phoneticPr fontId="2"/>
  </si>
  <si>
    <t>ゲノムデータから細胞合成をする場合など、論文やデータベースの公開によって、悪意ある第三者が情報を悪用するデュアルユース的なリスクが高まる</t>
    <rPh sb="8" eb="10">
      <t>サイボウ</t>
    </rPh>
    <rPh sb="10" eb="12">
      <t>ゴウセイ</t>
    </rPh>
    <rPh sb="15" eb="17">
      <t>バアイ</t>
    </rPh>
    <rPh sb="20" eb="22">
      <t>ロンブン</t>
    </rPh>
    <rPh sb="30" eb="32">
      <t>コウカイ</t>
    </rPh>
    <rPh sb="37" eb="39">
      <t>アクイ</t>
    </rPh>
    <rPh sb="41" eb="44">
      <t>ダイサンシャ</t>
    </rPh>
    <rPh sb="45" eb="47">
      <t>ジョウホウ</t>
    </rPh>
    <rPh sb="48" eb="50">
      <t>アクヨウ</t>
    </rPh>
    <rPh sb="59" eb="60">
      <t>テキ</t>
    </rPh>
    <rPh sb="65" eb="66">
      <t>タカ</t>
    </rPh>
    <phoneticPr fontId="2"/>
  </si>
  <si>
    <t>財を消費するというビジネスモデルそのものが持続可能性に反しているともいえる</t>
    <rPh sb="0" eb="1">
      <t>ザイ</t>
    </rPh>
    <rPh sb="2" eb="4">
      <t>ショウヒ</t>
    </rPh>
    <rPh sb="21" eb="23">
      <t>ジゾク</t>
    </rPh>
    <rPh sb="23" eb="26">
      <t>カノウセイ</t>
    </rPh>
    <rPh sb="27" eb="28">
      <t>ハン</t>
    </rPh>
    <phoneticPr fontId="2"/>
  </si>
  <si>
    <t>たまたま組織が拠点とする地域に対して成果のアウトリーチをすることもあり、本来的に地域のニーズに応えるような情報の発信やサービスの提供になっていないこともある</t>
    <rPh sb="4" eb="6">
      <t>ソシキ</t>
    </rPh>
    <rPh sb="7" eb="9">
      <t>キョテン</t>
    </rPh>
    <rPh sb="12" eb="14">
      <t>チイキ</t>
    </rPh>
    <rPh sb="15" eb="16">
      <t>タイ</t>
    </rPh>
    <rPh sb="18" eb="20">
      <t>セイカ</t>
    </rPh>
    <rPh sb="36" eb="39">
      <t>ホンライテキ</t>
    </rPh>
    <rPh sb="40" eb="42">
      <t>チイキ</t>
    </rPh>
    <rPh sb="47" eb="48">
      <t>コタ</t>
    </rPh>
    <rPh sb="53" eb="55">
      <t>ジョウホウ</t>
    </rPh>
    <rPh sb="56" eb="58">
      <t>ハッシン</t>
    </rPh>
    <rPh sb="64" eb="66">
      <t>テイキョウ</t>
    </rPh>
    <phoneticPr fontId="2"/>
  </si>
  <si>
    <t>産学連携など地域の求める技術を提供できなければ、地域やコミュニティの発展につながらない</t>
    <rPh sb="0" eb="2">
      <t>サンガク</t>
    </rPh>
    <rPh sb="2" eb="4">
      <t>レンケイ</t>
    </rPh>
    <rPh sb="6" eb="8">
      <t>チイキ</t>
    </rPh>
    <rPh sb="9" eb="10">
      <t>モト</t>
    </rPh>
    <rPh sb="12" eb="14">
      <t>ギジュツ</t>
    </rPh>
    <rPh sb="15" eb="17">
      <t>テイキョウ</t>
    </rPh>
    <rPh sb="24" eb="26">
      <t>チイキ</t>
    </rPh>
    <rPh sb="34" eb="36">
      <t>ハッテン</t>
    </rPh>
    <phoneticPr fontId="2"/>
  </si>
  <si>
    <t>天然資源の新たな価値付けなど発想を転換しなければ、従来のビジネスモデルと環境や社会に配慮した活動との連続性がなくなる</t>
    <rPh sb="0" eb="2">
      <t>テンネン</t>
    </rPh>
    <rPh sb="2" eb="4">
      <t>シゲン</t>
    </rPh>
    <rPh sb="5" eb="6">
      <t>アラ</t>
    </rPh>
    <rPh sb="8" eb="10">
      <t>カチ</t>
    </rPh>
    <rPh sb="10" eb="11">
      <t>ヅ</t>
    </rPh>
    <rPh sb="14" eb="16">
      <t>ハッソウ</t>
    </rPh>
    <rPh sb="17" eb="19">
      <t>テンカン</t>
    </rPh>
    <rPh sb="25" eb="27">
      <t>ジュウライ</t>
    </rPh>
    <rPh sb="36" eb="38">
      <t>カンキョウ</t>
    </rPh>
    <rPh sb="39" eb="41">
      <t>シャカイ</t>
    </rPh>
    <rPh sb="42" eb="44">
      <t>ハイリョ</t>
    </rPh>
    <rPh sb="46" eb="48">
      <t>カツドウ</t>
    </rPh>
    <rPh sb="50" eb="53">
      <t>レンゾクセイ</t>
    </rPh>
    <phoneticPr fontId="2"/>
  </si>
  <si>
    <t>地域協働プログラムは教育的効果とともに地域への成果還元が不明なものも少なくない</t>
    <rPh sb="0" eb="2">
      <t>チイキ</t>
    </rPh>
    <rPh sb="2" eb="4">
      <t>キョウドウ</t>
    </rPh>
    <rPh sb="10" eb="13">
      <t>キョウイクテキ</t>
    </rPh>
    <rPh sb="13" eb="15">
      <t>コウカ</t>
    </rPh>
    <rPh sb="19" eb="21">
      <t>チイキ</t>
    </rPh>
    <rPh sb="23" eb="25">
      <t>セイカ</t>
    </rPh>
    <rPh sb="25" eb="27">
      <t>カンゲン</t>
    </rPh>
    <rPh sb="28" eb="30">
      <t>フメイ</t>
    </rPh>
    <rPh sb="34" eb="35">
      <t>スク</t>
    </rPh>
    <phoneticPr fontId="2"/>
  </si>
  <si>
    <t>エコヘルスのように健康と環境との一体的な観点を持つことで対処療法よりも予防医学的ケアの考え方が広まる</t>
    <rPh sb="9" eb="11">
      <t>ケンコウ</t>
    </rPh>
    <rPh sb="12" eb="14">
      <t>カンキョウ</t>
    </rPh>
    <rPh sb="16" eb="19">
      <t>イッタイテキ</t>
    </rPh>
    <rPh sb="20" eb="22">
      <t>カンテン</t>
    </rPh>
    <rPh sb="23" eb="24">
      <t>モ</t>
    </rPh>
    <rPh sb="28" eb="30">
      <t>タイショ</t>
    </rPh>
    <rPh sb="30" eb="32">
      <t>リョウホウ</t>
    </rPh>
    <rPh sb="35" eb="37">
      <t>ヨボウ</t>
    </rPh>
    <rPh sb="37" eb="40">
      <t>イガクテキ</t>
    </rPh>
    <rPh sb="43" eb="44">
      <t>カンガ</t>
    </rPh>
    <rPh sb="45" eb="46">
      <t>カタ</t>
    </rPh>
    <rPh sb="47" eb="48">
      <t>ヒロ</t>
    </rPh>
    <phoneticPr fontId="2"/>
  </si>
  <si>
    <t>社会的投資を名目にしながら組織の広報的な意味合いが強く、地域やコミュニティへのエンパワーメントにつながらない場合がある</t>
    <rPh sb="0" eb="3">
      <t>シャカイテキ</t>
    </rPh>
    <rPh sb="3" eb="5">
      <t>トウシ</t>
    </rPh>
    <rPh sb="6" eb="8">
      <t>メイモク</t>
    </rPh>
    <rPh sb="13" eb="15">
      <t>ソシキ</t>
    </rPh>
    <rPh sb="16" eb="18">
      <t>コウホウ</t>
    </rPh>
    <rPh sb="18" eb="19">
      <t>テキ</t>
    </rPh>
    <rPh sb="20" eb="23">
      <t>イミア</t>
    </rPh>
    <rPh sb="25" eb="26">
      <t>ツヨ</t>
    </rPh>
    <rPh sb="28" eb="30">
      <t>チイキ</t>
    </rPh>
    <rPh sb="54" eb="56">
      <t>バアイ</t>
    </rPh>
    <phoneticPr fontId="2"/>
  </si>
  <si>
    <t>地域やコミュニティを対象にした研究は、その成果が学術的なものにとどまりやすく、社会的なインパクトをもたらさない</t>
    <rPh sb="0" eb="2">
      <t>チイキ</t>
    </rPh>
    <rPh sb="10" eb="12">
      <t>タイショウ</t>
    </rPh>
    <rPh sb="15" eb="17">
      <t>ケンキュウ</t>
    </rPh>
    <rPh sb="21" eb="23">
      <t>セイカ</t>
    </rPh>
    <rPh sb="24" eb="27">
      <t>ガクジュツテキ</t>
    </rPh>
    <rPh sb="39" eb="42">
      <t>シャカイテキ</t>
    </rPh>
    <phoneticPr fontId="2"/>
  </si>
  <si>
    <t>ステークホルダーからの⼗分な理解や納得が得られないと、研究開発の推進が難しくなる</t>
    <phoneticPr fontId="2"/>
  </si>
  <si>
    <t>形式的な協働では手続きに要するコストがかかり、実質的な成果が出にくい
協働に至るまでの両者の信頼関係の構築に時間がかかる</t>
    <rPh sb="0" eb="3">
      <t>ケイシキテキ</t>
    </rPh>
    <rPh sb="4" eb="6">
      <t>キョウドウ</t>
    </rPh>
    <rPh sb="8" eb="10">
      <t>テツヅ</t>
    </rPh>
    <rPh sb="12" eb="13">
      <t>ヨウ</t>
    </rPh>
    <rPh sb="23" eb="26">
      <t>ジッシツテキ</t>
    </rPh>
    <rPh sb="27" eb="29">
      <t>セイカ</t>
    </rPh>
    <rPh sb="30" eb="31">
      <t>デ</t>
    </rPh>
    <rPh sb="36" eb="38">
      <t>キョウドウ</t>
    </rPh>
    <rPh sb="39" eb="40">
      <t>イタ</t>
    </rPh>
    <rPh sb="44" eb="46">
      <t>リョウシャ</t>
    </rPh>
    <rPh sb="47" eb="49">
      <t>シンライ</t>
    </rPh>
    <rPh sb="49" eb="51">
      <t>カンケイ</t>
    </rPh>
    <rPh sb="52" eb="54">
      <t>コウチク</t>
    </rPh>
    <rPh sb="55" eb="57">
      <t>ジカン</t>
    </rPh>
    <phoneticPr fontId="2"/>
  </si>
  <si>
    <t>産学連携が経済的動機のみに駆動されると、真の意味で社会的な価値が創出されにくくなる</t>
    <rPh sb="0" eb="2">
      <t>サンガク</t>
    </rPh>
    <rPh sb="2" eb="4">
      <t>レンケイ</t>
    </rPh>
    <rPh sb="5" eb="8">
      <t>ケイザイテキ</t>
    </rPh>
    <rPh sb="8" eb="10">
      <t>ドウキ</t>
    </rPh>
    <rPh sb="13" eb="15">
      <t>クドウ</t>
    </rPh>
    <rPh sb="20" eb="21">
      <t>シン</t>
    </rPh>
    <rPh sb="22" eb="24">
      <t>イミ</t>
    </rPh>
    <rPh sb="25" eb="28">
      <t>シャカイテキ</t>
    </rPh>
    <rPh sb="29" eb="31">
      <t>カチ</t>
    </rPh>
    <rPh sb="32" eb="34">
      <t>ソウシュツ</t>
    </rPh>
    <phoneticPr fontId="2"/>
  </si>
  <si>
    <t>関心ある市民のみを相手にした対話や協働では社会全体にとっての事業の価値を推し量ることができない</t>
    <rPh sb="0" eb="2">
      <t>カンシン</t>
    </rPh>
    <rPh sb="4" eb="6">
      <t>シミン</t>
    </rPh>
    <rPh sb="9" eb="11">
      <t>アイテ</t>
    </rPh>
    <rPh sb="14" eb="16">
      <t>タイワ</t>
    </rPh>
    <rPh sb="17" eb="19">
      <t>キョウドウ</t>
    </rPh>
    <rPh sb="21" eb="23">
      <t>シャカイ</t>
    </rPh>
    <rPh sb="23" eb="25">
      <t>ゼンタイ</t>
    </rPh>
    <rPh sb="30" eb="32">
      <t>ジギョウ</t>
    </rPh>
    <rPh sb="33" eb="35">
      <t>カチ</t>
    </rPh>
    <rPh sb="36" eb="37">
      <t>オ</t>
    </rPh>
    <rPh sb="38" eb="39">
      <t>ハカ</t>
    </rPh>
    <phoneticPr fontId="2"/>
  </si>
  <si>
    <t>向上させたリテラシーや意識と組織のミッションや事業活動との関わりが乏しいと、取り組みの効果が薄れる</t>
    <rPh sb="0" eb="2">
      <t>コウジョウ</t>
    </rPh>
    <rPh sb="11" eb="13">
      <t>イシキ</t>
    </rPh>
    <rPh sb="14" eb="16">
      <t>ソシキ</t>
    </rPh>
    <rPh sb="23" eb="25">
      <t>ジギョウ</t>
    </rPh>
    <rPh sb="25" eb="27">
      <t>カツドウ</t>
    </rPh>
    <rPh sb="29" eb="30">
      <t>カカ</t>
    </rPh>
    <rPh sb="33" eb="34">
      <t>トボ</t>
    </rPh>
    <rPh sb="38" eb="39">
      <t>ト</t>
    </rPh>
    <rPh sb="40" eb="41">
      <t>ク</t>
    </rPh>
    <rPh sb="43" eb="45">
      <t>コウカ</t>
    </rPh>
    <rPh sb="46" eb="47">
      <t>ウス</t>
    </rPh>
    <phoneticPr fontId="2"/>
  </si>
  <si>
    <t>組織における教育で示す理念や実践を組織としてのガバナンスに取り入れなければ、実践的矛盾を抱えることになる</t>
    <rPh sb="0" eb="2">
      <t>ソシキ</t>
    </rPh>
    <rPh sb="6" eb="8">
      <t>キョウイク</t>
    </rPh>
    <rPh sb="9" eb="10">
      <t>シメ</t>
    </rPh>
    <rPh sb="11" eb="13">
      <t>リネン</t>
    </rPh>
    <rPh sb="14" eb="16">
      <t>ジッセン</t>
    </rPh>
    <rPh sb="17" eb="19">
      <t>ソシキ</t>
    </rPh>
    <rPh sb="29" eb="30">
      <t>ト</t>
    </rPh>
    <rPh sb="31" eb="32">
      <t>イ</t>
    </rPh>
    <rPh sb="38" eb="41">
      <t>ジッセンテキ</t>
    </rPh>
    <rPh sb="41" eb="43">
      <t>ムジュン</t>
    </rPh>
    <rPh sb="44" eb="45">
      <t>カカ</t>
    </rPh>
    <phoneticPr fontId="2"/>
  </si>
  <si>
    <t>研修の修了によって組織内の報奨や待遇改善に結びつかなければ、参加者の継続的実践に向けた意欲が低下する</t>
    <rPh sb="0" eb="2">
      <t>ケンシュウ</t>
    </rPh>
    <rPh sb="3" eb="5">
      <t>シュウリョウ</t>
    </rPh>
    <rPh sb="9" eb="11">
      <t>ソシキ</t>
    </rPh>
    <rPh sb="11" eb="12">
      <t>ナイ</t>
    </rPh>
    <rPh sb="13" eb="15">
      <t>ホウショウ</t>
    </rPh>
    <rPh sb="16" eb="18">
      <t>タイグウ</t>
    </rPh>
    <rPh sb="18" eb="20">
      <t>カイゼン</t>
    </rPh>
    <rPh sb="21" eb="22">
      <t>ムス</t>
    </rPh>
    <rPh sb="30" eb="33">
      <t>サンカシャ</t>
    </rPh>
    <rPh sb="34" eb="37">
      <t>ケイゾクテキ</t>
    </rPh>
    <rPh sb="37" eb="39">
      <t>ジッセン</t>
    </rPh>
    <rPh sb="40" eb="41">
      <t>ム</t>
    </rPh>
    <rPh sb="43" eb="45">
      <t>イヨク</t>
    </rPh>
    <rPh sb="46" eb="48">
      <t>テイカ</t>
    </rPh>
    <phoneticPr fontId="2"/>
  </si>
  <si>
    <t>情報収集・整理／成果提示・共有／公共政策への貢献</t>
    <rPh sb="0" eb="2">
      <t>ジョウホウ</t>
    </rPh>
    <rPh sb="2" eb="4">
      <t>シュウシュウ</t>
    </rPh>
    <rPh sb="5" eb="7">
      <t>セイリ</t>
    </rPh>
    <rPh sb="8" eb="10">
      <t>セイカ</t>
    </rPh>
    <rPh sb="10" eb="12">
      <t>テイジ</t>
    </rPh>
    <rPh sb="13" eb="15">
      <t>キョウユウ</t>
    </rPh>
    <rPh sb="16" eb="18">
      <t>コウキョウ</t>
    </rPh>
    <rPh sb="18" eb="20">
      <t>セイサク</t>
    </rPh>
    <rPh sb="22" eb="24">
      <t>コウケン</t>
    </rPh>
    <phoneticPr fontId="2"/>
  </si>
  <si>
    <t>計画策定／取り組み実施／評価検証</t>
    <rPh sb="0" eb="2">
      <t>ケイカク</t>
    </rPh>
    <rPh sb="2" eb="4">
      <t>サクテイ</t>
    </rPh>
    <rPh sb="5" eb="6">
      <t>ト</t>
    </rPh>
    <rPh sb="7" eb="8">
      <t>ク</t>
    </rPh>
    <rPh sb="9" eb="11">
      <t>ジッシ</t>
    </rPh>
    <rPh sb="12" eb="14">
      <t>ヒョウカ</t>
    </rPh>
    <rPh sb="14" eb="16">
      <t>ケンショウ</t>
    </rPh>
    <phoneticPr fontId="2"/>
  </si>
  <si>
    <t>計画策定／第三者検証／取り組み実施／評価検証／計画修正</t>
    <rPh sb="0" eb="2">
      <t>ケイカク</t>
    </rPh>
    <rPh sb="2" eb="4">
      <t>サクテイ</t>
    </rPh>
    <rPh sb="5" eb="8">
      <t>ダイサンシャ</t>
    </rPh>
    <rPh sb="8" eb="10">
      <t>ケンショウ</t>
    </rPh>
    <rPh sb="11" eb="12">
      <t>ト</t>
    </rPh>
    <rPh sb="13" eb="14">
      <t>ク</t>
    </rPh>
    <rPh sb="15" eb="17">
      <t>ジッシ</t>
    </rPh>
    <rPh sb="18" eb="20">
      <t>ヒョウカ</t>
    </rPh>
    <rPh sb="20" eb="22">
      <t>ケンショウ</t>
    </rPh>
    <rPh sb="23" eb="25">
      <t>ケイカク</t>
    </rPh>
    <rPh sb="25" eb="27">
      <t>シュウセイ</t>
    </rPh>
    <phoneticPr fontId="2"/>
  </si>
  <si>
    <t>計画策定／取り組み実施／評価検証／計画修正</t>
    <rPh sb="0" eb="2">
      <t>ケイカク</t>
    </rPh>
    <rPh sb="2" eb="4">
      <t>サクテイ</t>
    </rPh>
    <rPh sb="5" eb="6">
      <t>ト</t>
    </rPh>
    <rPh sb="7" eb="8">
      <t>ク</t>
    </rPh>
    <rPh sb="9" eb="11">
      <t>ジッシ</t>
    </rPh>
    <rPh sb="12" eb="14">
      <t>ヒョウカ</t>
    </rPh>
    <rPh sb="14" eb="16">
      <t>ケンショウ</t>
    </rPh>
    <rPh sb="17" eb="19">
      <t>ケイカク</t>
    </rPh>
    <rPh sb="19" eb="21">
      <t>シュウセイ</t>
    </rPh>
    <phoneticPr fontId="2"/>
  </si>
  <si>
    <t>計画策定／項目整理</t>
    <rPh sb="0" eb="2">
      <t>ケイカク</t>
    </rPh>
    <rPh sb="2" eb="4">
      <t>サクテイ</t>
    </rPh>
    <rPh sb="5" eb="7">
      <t>コウモク</t>
    </rPh>
    <rPh sb="7" eb="9">
      <t>セイリ</t>
    </rPh>
    <phoneticPr fontId="2"/>
  </si>
  <si>
    <t>第三者機関との連携による課題特定／環境に配慮した製品開発／社会実装</t>
    <rPh sb="0" eb="3">
      <t>ダイサンシャ</t>
    </rPh>
    <rPh sb="3" eb="5">
      <t>キカン</t>
    </rPh>
    <rPh sb="7" eb="9">
      <t>レンケイ</t>
    </rPh>
    <rPh sb="12" eb="14">
      <t>カダイ</t>
    </rPh>
    <rPh sb="14" eb="16">
      <t>トクテイ</t>
    </rPh>
    <rPh sb="29" eb="31">
      <t>シャカイ</t>
    </rPh>
    <rPh sb="31" eb="33">
      <t>ジッソウ</t>
    </rPh>
    <phoneticPr fontId="2"/>
  </si>
  <si>
    <t>経営者レベルでの専門委員会の設置／SDGs担当役員の配置／各部署の活動への協力・連携</t>
    <rPh sb="0" eb="3">
      <t>ケイエイシャ</t>
    </rPh>
    <rPh sb="8" eb="10">
      <t>センモン</t>
    </rPh>
    <rPh sb="10" eb="13">
      <t>イインカイ</t>
    </rPh>
    <rPh sb="14" eb="16">
      <t>セッチ</t>
    </rPh>
    <rPh sb="21" eb="23">
      <t>タントウ</t>
    </rPh>
    <rPh sb="23" eb="25">
      <t>ヤクイン</t>
    </rPh>
    <rPh sb="26" eb="28">
      <t>ハイチ</t>
    </rPh>
    <rPh sb="29" eb="32">
      <t>カクブショ</t>
    </rPh>
    <rPh sb="33" eb="35">
      <t>カツドウ</t>
    </rPh>
    <rPh sb="37" eb="39">
      <t>キョウリョク</t>
    </rPh>
    <rPh sb="40" eb="42">
      <t>レンケイ</t>
    </rPh>
    <phoneticPr fontId="2"/>
  </si>
  <si>
    <t>ビジョン・戦略の柔軟な見直し／BCPなど緊急対応の戦略への織り込み／研究開発の方向性への反映</t>
    <rPh sb="5" eb="7">
      <t>センリャク</t>
    </rPh>
    <rPh sb="8" eb="10">
      <t>ジュウナン</t>
    </rPh>
    <rPh sb="11" eb="13">
      <t>ミナオ</t>
    </rPh>
    <rPh sb="20" eb="22">
      <t>キンキュウ</t>
    </rPh>
    <rPh sb="22" eb="24">
      <t>タイオウ</t>
    </rPh>
    <rPh sb="25" eb="27">
      <t>センリャク</t>
    </rPh>
    <rPh sb="29" eb="30">
      <t>オ</t>
    </rPh>
    <rPh sb="31" eb="32">
      <t>コ</t>
    </rPh>
    <rPh sb="34" eb="36">
      <t>ケンキュウ</t>
    </rPh>
    <rPh sb="36" eb="38">
      <t>カイハツ</t>
    </rPh>
    <rPh sb="39" eb="42">
      <t>ホウコウセイ</t>
    </rPh>
    <rPh sb="44" eb="46">
      <t>ハンエイ</t>
    </rPh>
    <phoneticPr fontId="2"/>
  </si>
  <si>
    <t>既存手法の援用／独自の手法開発・運用</t>
    <rPh sb="0" eb="2">
      <t>キゾン</t>
    </rPh>
    <rPh sb="2" eb="4">
      <t>シュホウ</t>
    </rPh>
    <rPh sb="5" eb="7">
      <t>エンヨウ</t>
    </rPh>
    <rPh sb="8" eb="10">
      <t>ドクジ</t>
    </rPh>
    <rPh sb="11" eb="13">
      <t>シュホウ</t>
    </rPh>
    <rPh sb="13" eb="15">
      <t>カイハツ</t>
    </rPh>
    <rPh sb="16" eb="18">
      <t>ウンヨウ</t>
    </rPh>
    <phoneticPr fontId="2"/>
  </si>
  <si>
    <t>ELSI課題の特定／ELSI検討のための専門組織・部署の設置</t>
    <rPh sb="4" eb="6">
      <t>カダイ</t>
    </rPh>
    <rPh sb="7" eb="9">
      <t>トクテイ</t>
    </rPh>
    <rPh sb="14" eb="16">
      <t>ケントウ</t>
    </rPh>
    <rPh sb="20" eb="22">
      <t>センモン</t>
    </rPh>
    <rPh sb="22" eb="24">
      <t>ソシキ</t>
    </rPh>
    <rPh sb="25" eb="27">
      <t>ブショ</t>
    </rPh>
    <rPh sb="28" eb="30">
      <t>セッチ</t>
    </rPh>
    <phoneticPr fontId="2"/>
  </si>
  <si>
    <t>財政管理の透明化・説明責任の実施／責任ある機関投資家の諸原則等の受け入れ</t>
    <rPh sb="0" eb="2">
      <t>ザイセイ</t>
    </rPh>
    <rPh sb="2" eb="4">
      <t>カンリ</t>
    </rPh>
    <rPh sb="5" eb="8">
      <t>トウメイカ</t>
    </rPh>
    <rPh sb="9" eb="11">
      <t>セツメイ</t>
    </rPh>
    <rPh sb="11" eb="13">
      <t>セキニン</t>
    </rPh>
    <rPh sb="14" eb="16">
      <t>ジッシ</t>
    </rPh>
    <rPh sb="17" eb="19">
      <t>セキニン</t>
    </rPh>
    <rPh sb="21" eb="23">
      <t>キカン</t>
    </rPh>
    <rPh sb="23" eb="26">
      <t>トウシカ</t>
    </rPh>
    <rPh sb="27" eb="30">
      <t>ショゲンソク</t>
    </rPh>
    <rPh sb="30" eb="31">
      <t>トウ</t>
    </rPh>
    <rPh sb="32" eb="33">
      <t>ウ</t>
    </rPh>
    <rPh sb="34" eb="35">
      <t>イ</t>
    </rPh>
    <phoneticPr fontId="2"/>
  </si>
  <si>
    <t>省エネ・環境配慮のための指針制定／独自のインセンティブ設計</t>
    <rPh sb="0" eb="1">
      <t>ショウ</t>
    </rPh>
    <rPh sb="4" eb="6">
      <t>カンキョウ</t>
    </rPh>
    <rPh sb="6" eb="8">
      <t>ハイリョ</t>
    </rPh>
    <rPh sb="12" eb="14">
      <t>シシン</t>
    </rPh>
    <rPh sb="14" eb="16">
      <t>セイテイ</t>
    </rPh>
    <rPh sb="17" eb="19">
      <t>ドクジ</t>
    </rPh>
    <rPh sb="27" eb="29">
      <t>セッケイ</t>
    </rPh>
    <phoneticPr fontId="2"/>
  </si>
  <si>
    <t>同業機関とのネットワークに参加／多様な機関のネットワークに参加／多様な外部機関のネットワークを構築・主導</t>
    <rPh sb="0" eb="2">
      <t>ドウギョウ</t>
    </rPh>
    <rPh sb="2" eb="4">
      <t>キカン</t>
    </rPh>
    <rPh sb="13" eb="15">
      <t>サンカ</t>
    </rPh>
    <rPh sb="16" eb="18">
      <t>タヨウ</t>
    </rPh>
    <rPh sb="19" eb="21">
      <t>キカン</t>
    </rPh>
    <rPh sb="29" eb="31">
      <t>サンカ</t>
    </rPh>
    <rPh sb="32" eb="34">
      <t>タヨウ</t>
    </rPh>
    <rPh sb="35" eb="37">
      <t>ガイブ</t>
    </rPh>
    <rPh sb="37" eb="39">
      <t>キカン</t>
    </rPh>
    <rPh sb="47" eb="49">
      <t>コウチク</t>
    </rPh>
    <rPh sb="50" eb="52">
      <t>シュドウ</t>
    </rPh>
    <phoneticPr fontId="2"/>
  </si>
  <si>
    <t>既存のリスク識別・評価システムを導入／独自のリスク識別・評価システムを導入／第三者によるリスク識別・評価を導入</t>
    <rPh sb="0" eb="2">
      <t>キゾン</t>
    </rPh>
    <rPh sb="6" eb="8">
      <t>シキベツ</t>
    </rPh>
    <rPh sb="9" eb="11">
      <t>ヒョウカ</t>
    </rPh>
    <rPh sb="16" eb="18">
      <t>ドウニュウ</t>
    </rPh>
    <rPh sb="19" eb="21">
      <t>ドクジ</t>
    </rPh>
    <rPh sb="25" eb="27">
      <t>シキベツ</t>
    </rPh>
    <rPh sb="28" eb="30">
      <t>ヒョウカ</t>
    </rPh>
    <rPh sb="35" eb="37">
      <t>ドウニュウ</t>
    </rPh>
    <rPh sb="38" eb="41">
      <t>ダイサンシャ</t>
    </rPh>
    <rPh sb="47" eb="49">
      <t>シキベツ</t>
    </rPh>
    <rPh sb="50" eb="52">
      <t>ヒョウカ</t>
    </rPh>
    <rPh sb="53" eb="55">
      <t>ドウニュウ</t>
    </rPh>
    <phoneticPr fontId="2"/>
  </si>
  <si>
    <t>担当役員・部署が先導してリスク管理を実施／幅広い構成員が主体的にリスク管理に参画</t>
    <rPh sb="0" eb="2">
      <t>タントウ</t>
    </rPh>
    <rPh sb="2" eb="4">
      <t>ヤクイン</t>
    </rPh>
    <rPh sb="5" eb="7">
      <t>ブショ</t>
    </rPh>
    <rPh sb="8" eb="10">
      <t>センドウ</t>
    </rPh>
    <rPh sb="15" eb="17">
      <t>カンリ</t>
    </rPh>
    <rPh sb="18" eb="20">
      <t>ジッシ</t>
    </rPh>
    <rPh sb="21" eb="23">
      <t>ハバヒロ</t>
    </rPh>
    <rPh sb="24" eb="27">
      <t>コウセイイン</t>
    </rPh>
    <rPh sb="28" eb="30">
      <t>シュタイ</t>
    </rPh>
    <rPh sb="30" eb="31">
      <t>テキ</t>
    </rPh>
    <rPh sb="35" eb="37">
      <t>カンリ</t>
    </rPh>
    <rPh sb="38" eb="40">
      <t>サンカク</t>
    </rPh>
    <phoneticPr fontId="2"/>
  </si>
  <si>
    <t>既存の評価指標を利用／独自の評価指標を導入</t>
    <rPh sb="0" eb="2">
      <t>キゾン</t>
    </rPh>
    <rPh sb="3" eb="5">
      <t>ヒョウカ</t>
    </rPh>
    <rPh sb="5" eb="7">
      <t>シヒョウ</t>
    </rPh>
    <rPh sb="8" eb="10">
      <t>リヨウ</t>
    </rPh>
    <rPh sb="11" eb="13">
      <t>ドクジ</t>
    </rPh>
    <rPh sb="14" eb="18">
      <t>ヒョウカシヒョウ</t>
    </rPh>
    <rPh sb="19" eb="21">
      <t>ドウニュウ</t>
    </rPh>
    <phoneticPr fontId="2"/>
  </si>
  <si>
    <t>既存のリスク指標を利用／独自のリスク指標を導入</t>
    <rPh sb="0" eb="2">
      <t>キゾン</t>
    </rPh>
    <rPh sb="6" eb="8">
      <t>シヒョウ</t>
    </rPh>
    <rPh sb="9" eb="11">
      <t>リヨウ</t>
    </rPh>
    <rPh sb="12" eb="14">
      <t>ドクジ</t>
    </rPh>
    <rPh sb="18" eb="20">
      <t>シヒョウ</t>
    </rPh>
    <rPh sb="21" eb="23">
      <t>ドウニュウ</t>
    </rPh>
    <phoneticPr fontId="2"/>
  </si>
  <si>
    <t>法規制等に従って管理目標と実績を設定／機関のビジョン・戦略に従って管理目標と実績を設定</t>
    <rPh sb="0" eb="1">
      <t>ホウ</t>
    </rPh>
    <rPh sb="1" eb="3">
      <t>キセイ</t>
    </rPh>
    <rPh sb="3" eb="4">
      <t>トウ</t>
    </rPh>
    <rPh sb="5" eb="6">
      <t>シタガ</t>
    </rPh>
    <rPh sb="8" eb="10">
      <t>カンリ</t>
    </rPh>
    <rPh sb="10" eb="12">
      <t>モクヒョウ</t>
    </rPh>
    <rPh sb="13" eb="15">
      <t>ジッセキ</t>
    </rPh>
    <rPh sb="16" eb="18">
      <t>セッテイ</t>
    </rPh>
    <rPh sb="19" eb="21">
      <t>キカン</t>
    </rPh>
    <rPh sb="27" eb="29">
      <t>センリャク</t>
    </rPh>
    <rPh sb="30" eb="31">
      <t>シタガ</t>
    </rPh>
    <rPh sb="33" eb="35">
      <t>カンリ</t>
    </rPh>
    <rPh sb="35" eb="37">
      <t>モクヒョウ</t>
    </rPh>
    <rPh sb="38" eb="40">
      <t>ジッセキ</t>
    </rPh>
    <rPh sb="41" eb="43">
      <t>セッテイ</t>
    </rPh>
    <phoneticPr fontId="2"/>
  </si>
  <si>
    <t>開示情報を自ら検証している／開示情報を第三者が検証している</t>
    <rPh sb="0" eb="2">
      <t>カイジ</t>
    </rPh>
    <rPh sb="2" eb="4">
      <t>ジョウホウ</t>
    </rPh>
    <rPh sb="5" eb="6">
      <t>ミズカ</t>
    </rPh>
    <rPh sb="7" eb="9">
      <t>ケンショウ</t>
    </rPh>
    <rPh sb="14" eb="16">
      <t>カイジ</t>
    </rPh>
    <rPh sb="16" eb="18">
      <t>ジョウホウ</t>
    </rPh>
    <rPh sb="19" eb="22">
      <t>ダイサンシャ</t>
    </rPh>
    <rPh sb="23" eb="25">
      <t>ケンショウ</t>
    </rPh>
    <phoneticPr fontId="2"/>
  </si>
  <si>
    <t>非財務情報を含めた外部監査の制度が整備されている／外部監査に加え、内部監査制度も整備されている</t>
    <rPh sb="0" eb="1">
      <t>ヒ</t>
    </rPh>
    <rPh sb="1" eb="3">
      <t>ザイム</t>
    </rPh>
    <rPh sb="3" eb="5">
      <t>ジョウホウ</t>
    </rPh>
    <rPh sb="6" eb="7">
      <t>フク</t>
    </rPh>
    <rPh sb="9" eb="11">
      <t>ガイブ</t>
    </rPh>
    <rPh sb="11" eb="13">
      <t>カンサ</t>
    </rPh>
    <rPh sb="14" eb="16">
      <t>セイド</t>
    </rPh>
    <rPh sb="17" eb="19">
      <t>セイビ</t>
    </rPh>
    <rPh sb="25" eb="27">
      <t>ガイブ</t>
    </rPh>
    <rPh sb="27" eb="29">
      <t>カンサ</t>
    </rPh>
    <rPh sb="30" eb="31">
      <t>クワ</t>
    </rPh>
    <rPh sb="33" eb="35">
      <t>ナイブ</t>
    </rPh>
    <rPh sb="35" eb="37">
      <t>カンサ</t>
    </rPh>
    <rPh sb="37" eb="39">
      <t>セイド</t>
    </rPh>
    <rPh sb="40" eb="42">
      <t>セイビ</t>
    </rPh>
    <phoneticPr fontId="2"/>
  </si>
  <si>
    <t>内部担当者がレビュー・是正措置を実施／外部有識者によるレビュー等を受けて実施／消費者・市民によるレビューも反映</t>
    <rPh sb="0" eb="2">
      <t>ナイブ</t>
    </rPh>
    <rPh sb="2" eb="5">
      <t>タントウシャ</t>
    </rPh>
    <rPh sb="11" eb="13">
      <t>ゼセイ</t>
    </rPh>
    <rPh sb="13" eb="15">
      <t>ソチ</t>
    </rPh>
    <rPh sb="16" eb="18">
      <t>ジッシ</t>
    </rPh>
    <rPh sb="19" eb="21">
      <t>ガイブ</t>
    </rPh>
    <rPh sb="21" eb="24">
      <t>ユウシキシャ</t>
    </rPh>
    <rPh sb="31" eb="32">
      <t>トウ</t>
    </rPh>
    <rPh sb="33" eb="34">
      <t>ウ</t>
    </rPh>
    <rPh sb="36" eb="38">
      <t>ジッシ</t>
    </rPh>
    <rPh sb="39" eb="42">
      <t>ショウヒシャ</t>
    </rPh>
    <rPh sb="43" eb="45">
      <t>シミン</t>
    </rPh>
    <rPh sb="53" eb="55">
      <t>ハンエイ</t>
    </rPh>
    <phoneticPr fontId="2"/>
  </si>
  <si>
    <t>内部担当者が取り組みをモニタリング、その適正性を承認／第三者評価機関が既存の指標への適合を承認／より幅広い関係者を参画させた形で承認</t>
    <rPh sb="0" eb="2">
      <t>ナイブ</t>
    </rPh>
    <rPh sb="2" eb="5">
      <t>タントウシャ</t>
    </rPh>
    <rPh sb="6" eb="7">
      <t>ト</t>
    </rPh>
    <rPh sb="8" eb="9">
      <t>ク</t>
    </rPh>
    <rPh sb="20" eb="23">
      <t>テキセイセイ</t>
    </rPh>
    <rPh sb="24" eb="26">
      <t>ショウニン</t>
    </rPh>
    <rPh sb="27" eb="30">
      <t>ダイサンシャ</t>
    </rPh>
    <rPh sb="30" eb="32">
      <t>ヒョウカ</t>
    </rPh>
    <rPh sb="32" eb="34">
      <t>キカン</t>
    </rPh>
    <rPh sb="35" eb="37">
      <t>キゾン</t>
    </rPh>
    <rPh sb="38" eb="40">
      <t>シヒョウ</t>
    </rPh>
    <rPh sb="42" eb="44">
      <t>テキゴウ</t>
    </rPh>
    <rPh sb="45" eb="47">
      <t>ショウニン</t>
    </rPh>
    <rPh sb="50" eb="52">
      <t>ハバヒロ</t>
    </rPh>
    <rPh sb="53" eb="56">
      <t>カンケイシャ</t>
    </rPh>
    <rPh sb="57" eb="59">
      <t>サンカク</t>
    </rPh>
    <rPh sb="62" eb="63">
      <t>カタチ</t>
    </rPh>
    <rPh sb="64" eb="66">
      <t>ショウニン</t>
    </rPh>
    <phoneticPr fontId="2"/>
  </si>
  <si>
    <t>法律や組織の規範に従って文書・記録を作成・維持／組織文化としてあらゆる文書・記録を一定期間保持し、必要に応じて開示する体制が整備されている</t>
    <rPh sb="0" eb="2">
      <t>ホウリツ</t>
    </rPh>
    <rPh sb="3" eb="5">
      <t>ソシキ</t>
    </rPh>
    <rPh sb="6" eb="8">
      <t>キハン</t>
    </rPh>
    <rPh sb="9" eb="10">
      <t>シタガ</t>
    </rPh>
    <rPh sb="12" eb="14">
      <t>ブンショ</t>
    </rPh>
    <rPh sb="15" eb="17">
      <t>キロク</t>
    </rPh>
    <rPh sb="18" eb="20">
      <t>サクセイ</t>
    </rPh>
    <rPh sb="21" eb="23">
      <t>イジ</t>
    </rPh>
    <rPh sb="24" eb="26">
      <t>ソシキ</t>
    </rPh>
    <rPh sb="26" eb="28">
      <t>ブンカ</t>
    </rPh>
    <rPh sb="35" eb="37">
      <t>ブンショ</t>
    </rPh>
    <rPh sb="38" eb="40">
      <t>キロク</t>
    </rPh>
    <rPh sb="41" eb="43">
      <t>イッテイ</t>
    </rPh>
    <rPh sb="43" eb="45">
      <t>キカン</t>
    </rPh>
    <rPh sb="45" eb="47">
      <t>ホジ</t>
    </rPh>
    <rPh sb="49" eb="51">
      <t>ヒツヨウ</t>
    </rPh>
    <rPh sb="52" eb="53">
      <t>オウ</t>
    </rPh>
    <rPh sb="55" eb="57">
      <t>カイジ</t>
    </rPh>
    <rPh sb="59" eb="61">
      <t>タイセイ</t>
    </rPh>
    <rPh sb="62" eb="64">
      <t>セイビ</t>
    </rPh>
    <phoneticPr fontId="2"/>
  </si>
  <si>
    <t>懸念される事態が発生した場合に経営者が迅速・適切に外部に対して説明／平時より経営者が報告すべき事項を定期的に内外に説明</t>
    <rPh sb="0" eb="2">
      <t>ケネン</t>
    </rPh>
    <rPh sb="5" eb="7">
      <t>ジタイ</t>
    </rPh>
    <rPh sb="8" eb="10">
      <t>ハッセイ</t>
    </rPh>
    <rPh sb="12" eb="14">
      <t>バアイ</t>
    </rPh>
    <rPh sb="15" eb="18">
      <t>ケイエイシャ</t>
    </rPh>
    <rPh sb="19" eb="21">
      <t>ジンソク</t>
    </rPh>
    <rPh sb="22" eb="24">
      <t>テキセツ</t>
    </rPh>
    <rPh sb="25" eb="27">
      <t>ガイブ</t>
    </rPh>
    <rPh sb="28" eb="29">
      <t>タイ</t>
    </rPh>
    <rPh sb="31" eb="33">
      <t>セツメイ</t>
    </rPh>
    <rPh sb="34" eb="36">
      <t>ヘイジ</t>
    </rPh>
    <rPh sb="38" eb="41">
      <t>ケイエイシャ</t>
    </rPh>
    <rPh sb="42" eb="44">
      <t>ホウコク</t>
    </rPh>
    <rPh sb="47" eb="49">
      <t>ジコウ</t>
    </rPh>
    <rPh sb="50" eb="53">
      <t>テイキテキ</t>
    </rPh>
    <rPh sb="54" eb="56">
      <t>ナイガイ</t>
    </rPh>
    <rPh sb="57" eb="59">
      <t>セツメイ</t>
    </rPh>
    <phoneticPr fontId="2"/>
  </si>
  <si>
    <t>組織としての方針・計画・実績などをアクセスしやすい場所に掲載／組織の意思決定プロセスや原データなど、より多くの情報を開示する体制を整備</t>
    <rPh sb="0" eb="2">
      <t>ソシキ</t>
    </rPh>
    <rPh sb="6" eb="8">
      <t>ホウシン</t>
    </rPh>
    <rPh sb="9" eb="11">
      <t>ケイカク</t>
    </rPh>
    <rPh sb="12" eb="14">
      <t>ジッセキ</t>
    </rPh>
    <rPh sb="25" eb="27">
      <t>バショ</t>
    </rPh>
    <rPh sb="28" eb="30">
      <t>ケイサイ</t>
    </rPh>
    <rPh sb="31" eb="33">
      <t>ソシキ</t>
    </rPh>
    <rPh sb="34" eb="36">
      <t>イシ</t>
    </rPh>
    <rPh sb="36" eb="38">
      <t>ケッテイ</t>
    </rPh>
    <rPh sb="43" eb="44">
      <t>ゲン</t>
    </rPh>
    <rPh sb="52" eb="53">
      <t>オオ</t>
    </rPh>
    <rPh sb="55" eb="57">
      <t>ジョウホウ</t>
    </rPh>
    <rPh sb="58" eb="60">
      <t>カイジ</t>
    </rPh>
    <rPh sb="62" eb="64">
      <t>タイセイ</t>
    </rPh>
    <rPh sb="65" eb="67">
      <t>セイビ</t>
    </rPh>
    <phoneticPr fontId="2"/>
  </si>
  <si>
    <t>組織の特定の部署・役職に属する個人に対して実施／組織の全構成員に対して実施</t>
    <rPh sb="0" eb="2">
      <t>ソシキ</t>
    </rPh>
    <rPh sb="3" eb="5">
      <t>トクテイ</t>
    </rPh>
    <rPh sb="6" eb="8">
      <t>ブショ</t>
    </rPh>
    <rPh sb="9" eb="11">
      <t>ヤクショク</t>
    </rPh>
    <rPh sb="12" eb="13">
      <t>ゾク</t>
    </rPh>
    <rPh sb="15" eb="17">
      <t>コジン</t>
    </rPh>
    <rPh sb="18" eb="19">
      <t>タイ</t>
    </rPh>
    <rPh sb="21" eb="23">
      <t>ジッシ</t>
    </rPh>
    <rPh sb="24" eb="26">
      <t>ソシキ</t>
    </rPh>
    <rPh sb="27" eb="28">
      <t>ゼン</t>
    </rPh>
    <rPh sb="28" eb="31">
      <t>コウセイイン</t>
    </rPh>
    <rPh sb="32" eb="33">
      <t>タイ</t>
    </rPh>
    <rPh sb="35" eb="37">
      <t>ジッシ</t>
    </rPh>
    <phoneticPr fontId="2"/>
  </si>
  <si>
    <t>座学等の研修により実施／個人に合わせた態勢で実施</t>
    <rPh sb="0" eb="2">
      <t>ザガク</t>
    </rPh>
    <rPh sb="2" eb="3">
      <t>トウ</t>
    </rPh>
    <rPh sb="4" eb="6">
      <t>ケンシュウ</t>
    </rPh>
    <rPh sb="9" eb="11">
      <t>ジッシ</t>
    </rPh>
    <rPh sb="12" eb="14">
      <t>コジン</t>
    </rPh>
    <rPh sb="15" eb="16">
      <t>ア</t>
    </rPh>
    <rPh sb="19" eb="21">
      <t>タイセイ</t>
    </rPh>
    <rPh sb="22" eb="24">
      <t>ジッシ</t>
    </rPh>
    <phoneticPr fontId="2"/>
  </si>
  <si>
    <t>既存のプログラムに参加／独自のプログラムを構築・実施</t>
    <rPh sb="0" eb="2">
      <t>キゾン</t>
    </rPh>
    <rPh sb="9" eb="11">
      <t>サンカ</t>
    </rPh>
    <rPh sb="12" eb="14">
      <t>ドクジ</t>
    </rPh>
    <rPh sb="21" eb="23">
      <t>コウチク</t>
    </rPh>
    <rPh sb="24" eb="26">
      <t>ジッシ</t>
    </rPh>
    <phoneticPr fontId="2"/>
  </si>
  <si>
    <t>既存の制度に参加／独自の制度を構築・実施</t>
    <rPh sb="0" eb="2">
      <t>キゾン</t>
    </rPh>
    <rPh sb="3" eb="5">
      <t>セイド</t>
    </rPh>
    <rPh sb="6" eb="8">
      <t>サンカ</t>
    </rPh>
    <rPh sb="9" eb="11">
      <t>ドクジ</t>
    </rPh>
    <rPh sb="12" eb="14">
      <t>セイド</t>
    </rPh>
    <rPh sb="15" eb="17">
      <t>コウチク</t>
    </rPh>
    <rPh sb="18" eb="20">
      <t>ジッシ</t>
    </rPh>
    <phoneticPr fontId="2"/>
  </si>
  <si>
    <t>生態系に与える影響を最小化する／事業活動により影響を受ける生態系のあるべき姿から必要な種の保護・管理を行う</t>
    <rPh sb="0" eb="3">
      <t>セイタイケイ</t>
    </rPh>
    <rPh sb="4" eb="5">
      <t>アタ</t>
    </rPh>
    <rPh sb="7" eb="9">
      <t>エイキョウ</t>
    </rPh>
    <rPh sb="10" eb="13">
      <t>サイショウカ</t>
    </rPh>
    <rPh sb="16" eb="18">
      <t>ジギョウ</t>
    </rPh>
    <rPh sb="18" eb="20">
      <t>カツドウ</t>
    </rPh>
    <rPh sb="23" eb="25">
      <t>エイキョウ</t>
    </rPh>
    <rPh sb="26" eb="27">
      <t>ウ</t>
    </rPh>
    <rPh sb="29" eb="32">
      <t>セイタイケイ</t>
    </rPh>
    <rPh sb="37" eb="38">
      <t>スガタ</t>
    </rPh>
    <rPh sb="40" eb="42">
      <t>ヒツヨウ</t>
    </rPh>
    <rPh sb="43" eb="44">
      <t>シュ</t>
    </rPh>
    <rPh sb="45" eb="47">
      <t>ホゴ</t>
    </rPh>
    <rPh sb="48" eb="50">
      <t>カンリ</t>
    </rPh>
    <rPh sb="51" eb="52">
      <t>オコナ</t>
    </rPh>
    <phoneticPr fontId="2"/>
  </si>
  <si>
    <t>事業活動により失われた自然生息地を回復・復元／事業活動に関わらず自然生息地を本来の環境へと復元</t>
    <rPh sb="0" eb="2">
      <t>ジギョウ</t>
    </rPh>
    <rPh sb="2" eb="4">
      <t>カツドウ</t>
    </rPh>
    <rPh sb="7" eb="8">
      <t>ウシナ</t>
    </rPh>
    <rPh sb="11" eb="13">
      <t>シゼン</t>
    </rPh>
    <rPh sb="13" eb="16">
      <t>セイソクチ</t>
    </rPh>
    <rPh sb="17" eb="19">
      <t>カイフク</t>
    </rPh>
    <rPh sb="20" eb="22">
      <t>フクゲン</t>
    </rPh>
    <rPh sb="23" eb="25">
      <t>ジギョウ</t>
    </rPh>
    <rPh sb="25" eb="27">
      <t>カツドウ</t>
    </rPh>
    <rPh sb="28" eb="29">
      <t>カカ</t>
    </rPh>
    <rPh sb="32" eb="34">
      <t>シゼン</t>
    </rPh>
    <rPh sb="34" eb="37">
      <t>セイソクチ</t>
    </rPh>
    <rPh sb="38" eb="40">
      <t>ホンライ</t>
    </rPh>
    <rPh sb="41" eb="43">
      <t>カンキョウ</t>
    </rPh>
    <rPh sb="45" eb="47">
      <t>フクゲン</t>
    </rPh>
    <phoneticPr fontId="2"/>
  </si>
  <si>
    <t>環境保護のための研究開発を実施／研究開発によって影響を受ける環境を保護するための事業や研究開発を実施</t>
    <rPh sb="0" eb="2">
      <t>カンキョウ</t>
    </rPh>
    <rPh sb="2" eb="4">
      <t>ホゴ</t>
    </rPh>
    <rPh sb="8" eb="10">
      <t>ケンキュウ</t>
    </rPh>
    <rPh sb="10" eb="12">
      <t>カイハツ</t>
    </rPh>
    <rPh sb="13" eb="15">
      <t>ジッシ</t>
    </rPh>
    <rPh sb="16" eb="20">
      <t>ケンキュウカイハツ</t>
    </rPh>
    <rPh sb="24" eb="26">
      <t>エイキョウ</t>
    </rPh>
    <rPh sb="27" eb="28">
      <t>ウ</t>
    </rPh>
    <rPh sb="30" eb="32">
      <t>カンキョウ</t>
    </rPh>
    <rPh sb="33" eb="35">
      <t>ホゴ</t>
    </rPh>
    <rPh sb="40" eb="42">
      <t>ジギョウ</t>
    </rPh>
    <rPh sb="43" eb="45">
      <t>ケンキュウ</t>
    </rPh>
    <rPh sb="45" eb="47">
      <t>カイハツ</t>
    </rPh>
    <rPh sb="48" eb="50">
      <t>ジッシ</t>
    </rPh>
    <phoneticPr fontId="2"/>
  </si>
  <si>
    <t>規定の禁止・制限物質の利用を避ける／禁止されていないが製品化の際に懸念される原材料の利用を避ける</t>
    <rPh sb="0" eb="2">
      <t>キテイ</t>
    </rPh>
    <rPh sb="3" eb="5">
      <t>キンシ</t>
    </rPh>
    <rPh sb="6" eb="8">
      <t>セイゲン</t>
    </rPh>
    <rPh sb="8" eb="10">
      <t>ブッシツ</t>
    </rPh>
    <rPh sb="11" eb="13">
      <t>リヨウ</t>
    </rPh>
    <rPh sb="14" eb="15">
      <t>サ</t>
    </rPh>
    <rPh sb="18" eb="20">
      <t>キンシ</t>
    </rPh>
    <rPh sb="27" eb="30">
      <t>セイヒンカ</t>
    </rPh>
    <rPh sb="31" eb="32">
      <t>サイ</t>
    </rPh>
    <rPh sb="33" eb="35">
      <t>ケネン</t>
    </rPh>
    <rPh sb="38" eb="41">
      <t>ゲンザイリョウ</t>
    </rPh>
    <rPh sb="42" eb="44">
      <t>リヨウ</t>
    </rPh>
    <rPh sb="45" eb="46">
      <t>サ</t>
    </rPh>
    <phoneticPr fontId="2"/>
  </si>
  <si>
    <t>環境・安全に配慮して材料を制限／環境・安全に加えて人権・労働問題など、材料の加工過程における社会的な問題にも配慮</t>
    <rPh sb="0" eb="2">
      <t>カンキョウ</t>
    </rPh>
    <rPh sb="3" eb="5">
      <t>アンゼン</t>
    </rPh>
    <rPh sb="6" eb="8">
      <t>ハイリョ</t>
    </rPh>
    <rPh sb="10" eb="12">
      <t>ザイリョウ</t>
    </rPh>
    <rPh sb="13" eb="15">
      <t>セイゲン</t>
    </rPh>
    <rPh sb="16" eb="18">
      <t>カンキョウ</t>
    </rPh>
    <rPh sb="19" eb="21">
      <t>アンゼン</t>
    </rPh>
    <rPh sb="22" eb="23">
      <t>クワ</t>
    </rPh>
    <rPh sb="25" eb="27">
      <t>ジンケン</t>
    </rPh>
    <rPh sb="28" eb="30">
      <t>ロウドウ</t>
    </rPh>
    <rPh sb="30" eb="32">
      <t>モンダイ</t>
    </rPh>
    <rPh sb="35" eb="37">
      <t>ザイリョウ</t>
    </rPh>
    <rPh sb="38" eb="40">
      <t>カコウ</t>
    </rPh>
    <rPh sb="40" eb="42">
      <t>カテイ</t>
    </rPh>
    <rPh sb="46" eb="49">
      <t>シャカイテキ</t>
    </rPh>
    <rPh sb="50" eb="52">
      <t>モンダイ</t>
    </rPh>
    <rPh sb="54" eb="56">
      <t>ハイリョ</t>
    </rPh>
    <phoneticPr fontId="2"/>
  </si>
  <si>
    <t>法制度に従って利用／独自の基準に従って利用</t>
    <rPh sb="0" eb="1">
      <t>ホウ</t>
    </rPh>
    <rPh sb="1" eb="3">
      <t>セイド</t>
    </rPh>
    <rPh sb="4" eb="5">
      <t>シタガ</t>
    </rPh>
    <rPh sb="7" eb="9">
      <t>リヨウ</t>
    </rPh>
    <rPh sb="10" eb="12">
      <t>ドクジ</t>
    </rPh>
    <rPh sb="13" eb="15">
      <t>キジュン</t>
    </rPh>
    <rPh sb="16" eb="17">
      <t>シタガ</t>
    </rPh>
    <rPh sb="19" eb="21">
      <t>リヨウ</t>
    </rPh>
    <phoneticPr fontId="2"/>
  </si>
  <si>
    <t>使用済み製品の回収・リサイクルシステムを確立／資源循環させやすい製品製造プロセスを導入</t>
    <rPh sb="0" eb="2">
      <t>シヨウ</t>
    </rPh>
    <rPh sb="2" eb="3">
      <t>ズ</t>
    </rPh>
    <rPh sb="4" eb="6">
      <t>セイヒン</t>
    </rPh>
    <rPh sb="7" eb="9">
      <t>カイシュウ</t>
    </rPh>
    <rPh sb="20" eb="22">
      <t>カクリツ</t>
    </rPh>
    <rPh sb="23" eb="25">
      <t>シゲン</t>
    </rPh>
    <rPh sb="25" eb="27">
      <t>ジュンカン</t>
    </rPh>
    <rPh sb="32" eb="34">
      <t>セイヒン</t>
    </rPh>
    <rPh sb="34" eb="36">
      <t>セイゾウ</t>
    </rPh>
    <rPh sb="41" eb="43">
      <t>ドウニュウ</t>
    </rPh>
    <phoneticPr fontId="2"/>
  </si>
  <si>
    <t>廃棄物の選別・ランク分けの診断実施／廃棄物の資源化のための研究開発・事業を実施</t>
    <rPh sb="0" eb="3">
      <t>ハイキブツ</t>
    </rPh>
    <rPh sb="4" eb="6">
      <t>センベツ</t>
    </rPh>
    <rPh sb="10" eb="11">
      <t>ワ</t>
    </rPh>
    <rPh sb="13" eb="15">
      <t>シンダン</t>
    </rPh>
    <rPh sb="15" eb="17">
      <t>ジッシ</t>
    </rPh>
    <rPh sb="18" eb="21">
      <t>ハイキブツ</t>
    </rPh>
    <rPh sb="22" eb="25">
      <t>シゲンカ</t>
    </rPh>
    <rPh sb="29" eb="31">
      <t>ケンキュウ</t>
    </rPh>
    <rPh sb="31" eb="33">
      <t>カイハツ</t>
    </rPh>
    <rPh sb="34" eb="36">
      <t>ジギョウ</t>
    </rPh>
    <rPh sb="37" eb="39">
      <t>ジッシ</t>
    </rPh>
    <phoneticPr fontId="2"/>
  </si>
  <si>
    <t>有害物質の管理・運用ガイドラインを確立／有害物質の回収のための活動を実施／安全な代替物質の開発・導入</t>
    <rPh sb="0" eb="2">
      <t>ユウガイ</t>
    </rPh>
    <rPh sb="2" eb="4">
      <t>ブッシツ</t>
    </rPh>
    <rPh sb="5" eb="7">
      <t>カンリ</t>
    </rPh>
    <rPh sb="8" eb="10">
      <t>ウンヨウ</t>
    </rPh>
    <rPh sb="17" eb="19">
      <t>カクリツ</t>
    </rPh>
    <rPh sb="20" eb="22">
      <t>ユウガイ</t>
    </rPh>
    <rPh sb="22" eb="24">
      <t>ブッシツ</t>
    </rPh>
    <rPh sb="25" eb="27">
      <t>カイシュウ</t>
    </rPh>
    <rPh sb="31" eb="33">
      <t>カツドウ</t>
    </rPh>
    <rPh sb="34" eb="36">
      <t>ジッシ</t>
    </rPh>
    <rPh sb="37" eb="39">
      <t>アンゼン</t>
    </rPh>
    <rPh sb="40" eb="42">
      <t>ダイタイ</t>
    </rPh>
    <rPh sb="42" eb="44">
      <t>ブッシツ</t>
    </rPh>
    <rPh sb="45" eb="47">
      <t>カイハツ</t>
    </rPh>
    <rPh sb="48" eb="50">
      <t>ドウニュウ</t>
    </rPh>
    <phoneticPr fontId="2"/>
  </si>
  <si>
    <t>化学物質の管理システムを独自に構築／化学物質の管理状況を定期的に確認</t>
    <rPh sb="0" eb="2">
      <t>カガク</t>
    </rPh>
    <rPh sb="2" eb="4">
      <t>ブッシツ</t>
    </rPh>
    <rPh sb="5" eb="7">
      <t>カンリ</t>
    </rPh>
    <rPh sb="12" eb="14">
      <t>ドクジ</t>
    </rPh>
    <rPh sb="15" eb="17">
      <t>コウチク</t>
    </rPh>
    <rPh sb="18" eb="20">
      <t>カガク</t>
    </rPh>
    <rPh sb="20" eb="22">
      <t>ブッシツ</t>
    </rPh>
    <rPh sb="23" eb="25">
      <t>カンリ</t>
    </rPh>
    <rPh sb="25" eb="27">
      <t>ジョウキョウ</t>
    </rPh>
    <rPh sb="28" eb="31">
      <t>テイキテキ</t>
    </rPh>
    <rPh sb="32" eb="34">
      <t>カクニン</t>
    </rPh>
    <phoneticPr fontId="2"/>
  </si>
  <si>
    <t>組織内の公共空間を充実させる／公共空間を十分に活用している</t>
    <rPh sb="0" eb="2">
      <t>ソシキ</t>
    </rPh>
    <rPh sb="2" eb="3">
      <t>ナイ</t>
    </rPh>
    <rPh sb="4" eb="6">
      <t>コウキョウ</t>
    </rPh>
    <rPh sb="6" eb="8">
      <t>クウカン</t>
    </rPh>
    <rPh sb="9" eb="11">
      <t>ジュウジツ</t>
    </rPh>
    <rPh sb="15" eb="17">
      <t>コウキョウ</t>
    </rPh>
    <rPh sb="17" eb="19">
      <t>クウカン</t>
    </rPh>
    <rPh sb="20" eb="22">
      <t>ジュウブン</t>
    </rPh>
    <rPh sb="23" eb="25">
      <t>カツヨウ</t>
    </rPh>
    <phoneticPr fontId="2"/>
  </si>
  <si>
    <t>組織的・持続的に景観を保全／周囲の景観との調和を意識した施設・設備の導入</t>
    <rPh sb="0" eb="3">
      <t>ソシキテキ</t>
    </rPh>
    <rPh sb="4" eb="7">
      <t>ジゾクテキ</t>
    </rPh>
    <rPh sb="8" eb="10">
      <t>ケイカン</t>
    </rPh>
    <rPh sb="11" eb="13">
      <t>ホゼン</t>
    </rPh>
    <rPh sb="14" eb="16">
      <t>シュウイ</t>
    </rPh>
    <rPh sb="17" eb="19">
      <t>ケイカン</t>
    </rPh>
    <rPh sb="21" eb="23">
      <t>チョウワ</t>
    </rPh>
    <rPh sb="24" eb="26">
      <t>イシキ</t>
    </rPh>
    <rPh sb="28" eb="30">
      <t>シセツ</t>
    </rPh>
    <rPh sb="31" eb="33">
      <t>セツビ</t>
    </rPh>
    <rPh sb="34" eb="36">
      <t>ドウニュウ</t>
    </rPh>
    <phoneticPr fontId="2"/>
  </si>
  <si>
    <t>個別インフラに対して長期的視点で整備／インフラを一体的に整備、持続可能な形で運用</t>
    <rPh sb="0" eb="2">
      <t>コベツ</t>
    </rPh>
    <rPh sb="7" eb="8">
      <t>タイ</t>
    </rPh>
    <rPh sb="10" eb="13">
      <t>チョウキテキ</t>
    </rPh>
    <rPh sb="13" eb="15">
      <t>シテン</t>
    </rPh>
    <rPh sb="16" eb="18">
      <t>セイビ</t>
    </rPh>
    <rPh sb="24" eb="27">
      <t>イッタイテキ</t>
    </rPh>
    <rPh sb="28" eb="30">
      <t>セイビ</t>
    </rPh>
    <rPh sb="31" eb="33">
      <t>ジゾク</t>
    </rPh>
    <rPh sb="33" eb="35">
      <t>カノウ</t>
    </rPh>
    <rPh sb="36" eb="37">
      <t>カタチ</t>
    </rPh>
    <rPh sb="38" eb="40">
      <t>ウンヨウ</t>
    </rPh>
    <phoneticPr fontId="2"/>
  </si>
  <si>
    <t>施設・歴史的資産の価値を理解して保護／施設・歴史的資産の価値を高める活動の展開</t>
    <rPh sb="0" eb="2">
      <t>シセツ</t>
    </rPh>
    <rPh sb="3" eb="6">
      <t>レキシテキ</t>
    </rPh>
    <rPh sb="6" eb="8">
      <t>シサン</t>
    </rPh>
    <rPh sb="9" eb="11">
      <t>カチ</t>
    </rPh>
    <rPh sb="12" eb="14">
      <t>リカイ</t>
    </rPh>
    <rPh sb="16" eb="18">
      <t>ホゴ</t>
    </rPh>
    <rPh sb="19" eb="21">
      <t>シセツ</t>
    </rPh>
    <rPh sb="22" eb="25">
      <t>レキシテキ</t>
    </rPh>
    <rPh sb="25" eb="27">
      <t>シサン</t>
    </rPh>
    <rPh sb="28" eb="30">
      <t>カチ</t>
    </rPh>
    <rPh sb="31" eb="32">
      <t>タカ</t>
    </rPh>
    <rPh sb="34" eb="36">
      <t>カツドウ</t>
    </rPh>
    <rPh sb="37" eb="39">
      <t>テンカイ</t>
    </rPh>
    <phoneticPr fontId="2"/>
  </si>
  <si>
    <t>法規制の遵守を宣言／法規制の遵守を第三者検証</t>
    <rPh sb="0" eb="1">
      <t>ホウ</t>
    </rPh>
    <rPh sb="1" eb="3">
      <t>キセイ</t>
    </rPh>
    <rPh sb="4" eb="6">
      <t>ジュンシュ</t>
    </rPh>
    <rPh sb="7" eb="9">
      <t>センゲン</t>
    </rPh>
    <rPh sb="10" eb="11">
      <t>ホウ</t>
    </rPh>
    <rPh sb="11" eb="13">
      <t>キセイ</t>
    </rPh>
    <rPh sb="14" eb="16">
      <t>ジュンシュ</t>
    </rPh>
    <rPh sb="17" eb="20">
      <t>ダイサンシャ</t>
    </rPh>
    <rPh sb="20" eb="22">
      <t>ケンショウ</t>
    </rPh>
    <phoneticPr fontId="2"/>
  </si>
  <si>
    <t>既存のガイドラインに従って特定／独自のプロセスにより特定</t>
    <rPh sb="0" eb="2">
      <t>キゾン</t>
    </rPh>
    <rPh sb="10" eb="11">
      <t>シタガ</t>
    </rPh>
    <rPh sb="13" eb="15">
      <t>トクテイ</t>
    </rPh>
    <rPh sb="16" eb="18">
      <t>ドクジ</t>
    </rPh>
    <rPh sb="26" eb="28">
      <t>トクテイ</t>
    </rPh>
    <phoneticPr fontId="2"/>
  </si>
  <si>
    <t>机上調査により特定／関係者に対するインタビューやアンケートにより特定</t>
    <rPh sb="0" eb="2">
      <t>キジョウ</t>
    </rPh>
    <rPh sb="2" eb="4">
      <t>チョウサ</t>
    </rPh>
    <rPh sb="7" eb="9">
      <t>トクテイ</t>
    </rPh>
    <rPh sb="10" eb="13">
      <t>カンケイシャ</t>
    </rPh>
    <rPh sb="14" eb="15">
      <t>タイ</t>
    </rPh>
    <rPh sb="32" eb="34">
      <t>トクテイ</t>
    </rPh>
    <phoneticPr fontId="2"/>
  </si>
  <si>
    <t>製品のライフサイクルの一部の段階で実施／製品のライフサイクルのすべての段階で実施</t>
    <rPh sb="0" eb="2">
      <t>セイヒン</t>
    </rPh>
    <rPh sb="11" eb="13">
      <t>イチブ</t>
    </rPh>
    <rPh sb="14" eb="16">
      <t>ダンカイ</t>
    </rPh>
    <rPh sb="17" eb="19">
      <t>ジッシ</t>
    </rPh>
    <rPh sb="20" eb="22">
      <t>セイヒン</t>
    </rPh>
    <rPh sb="35" eb="37">
      <t>ダンカイ</t>
    </rPh>
    <rPh sb="38" eb="40">
      <t>ジッシ</t>
    </rPh>
    <phoneticPr fontId="2"/>
  </si>
  <si>
    <t>脱炭素・省資源目標をコストとして数値化／カーボンプライシングに基づいた経営方針の策定</t>
    <rPh sb="0" eb="1">
      <t>ダツ</t>
    </rPh>
    <rPh sb="1" eb="3">
      <t>タンソ</t>
    </rPh>
    <rPh sb="4" eb="7">
      <t>ショウシゲン</t>
    </rPh>
    <rPh sb="7" eb="9">
      <t>モクヒョウ</t>
    </rPh>
    <rPh sb="16" eb="19">
      <t>スウチカ</t>
    </rPh>
    <rPh sb="31" eb="32">
      <t>モト</t>
    </rPh>
    <rPh sb="35" eb="37">
      <t>ケイエイ</t>
    </rPh>
    <rPh sb="37" eb="39">
      <t>ホウシン</t>
    </rPh>
    <rPh sb="40" eb="42">
      <t>サクテイ</t>
    </rPh>
    <phoneticPr fontId="2"/>
  </si>
  <si>
    <t>イノベーションの効果測定／環境配慮行動の間接的な効果測定</t>
    <rPh sb="8" eb="10">
      <t>コウカ</t>
    </rPh>
    <rPh sb="10" eb="12">
      <t>ソクテイ</t>
    </rPh>
    <rPh sb="13" eb="15">
      <t>カンキョウ</t>
    </rPh>
    <rPh sb="15" eb="17">
      <t>ハイリョ</t>
    </rPh>
    <rPh sb="17" eb="19">
      <t>コウドウ</t>
    </rPh>
    <rPh sb="20" eb="23">
      <t>カンセツテキ</t>
    </rPh>
    <rPh sb="24" eb="26">
      <t>コウカ</t>
    </rPh>
    <rPh sb="26" eb="28">
      <t>ソクテイ</t>
    </rPh>
    <phoneticPr fontId="2"/>
  </si>
  <si>
    <t>有期雇用契約者に対する社会的保護／無期雇用契約者に対するアファーマティブな配慮</t>
    <rPh sb="0" eb="2">
      <t>ユウキ</t>
    </rPh>
    <rPh sb="2" eb="4">
      <t>コヨウ</t>
    </rPh>
    <rPh sb="4" eb="6">
      <t>ケイヤク</t>
    </rPh>
    <rPh sb="6" eb="7">
      <t>シャ</t>
    </rPh>
    <rPh sb="8" eb="9">
      <t>タイ</t>
    </rPh>
    <rPh sb="11" eb="14">
      <t>シャカイテキ</t>
    </rPh>
    <rPh sb="14" eb="16">
      <t>ホゴ</t>
    </rPh>
    <rPh sb="17" eb="19">
      <t>ムキ</t>
    </rPh>
    <rPh sb="19" eb="21">
      <t>コヨウ</t>
    </rPh>
    <rPh sb="21" eb="23">
      <t>ケイヤク</t>
    </rPh>
    <rPh sb="23" eb="24">
      <t>シャ</t>
    </rPh>
    <rPh sb="25" eb="26">
      <t>タイ</t>
    </rPh>
    <rPh sb="37" eb="39">
      <t>ハイリョ</t>
    </rPh>
    <phoneticPr fontId="2"/>
  </si>
  <si>
    <t>制度のみ存在（利用者なし）／一部の構成員のみ利用／大半の構成員が利用</t>
    <rPh sb="0" eb="2">
      <t>セイド</t>
    </rPh>
    <rPh sb="4" eb="6">
      <t>ソンザイ</t>
    </rPh>
    <rPh sb="7" eb="10">
      <t>リヨウシャ</t>
    </rPh>
    <rPh sb="14" eb="16">
      <t>イチブ</t>
    </rPh>
    <rPh sb="17" eb="20">
      <t>コウセイイン</t>
    </rPh>
    <rPh sb="22" eb="24">
      <t>リヨウ</t>
    </rPh>
    <rPh sb="25" eb="27">
      <t>タイハン</t>
    </rPh>
    <rPh sb="28" eb="31">
      <t>コウセイイン</t>
    </rPh>
    <rPh sb="32" eb="34">
      <t>リヨウ</t>
    </rPh>
    <phoneticPr fontId="2"/>
  </si>
  <si>
    <t>労働組合等が存在している／労働組合等と経営者との対話・交渉が行われている／労働者と経営者との協調関係が実現している</t>
    <rPh sb="0" eb="4">
      <t>ロウドウクミアイ</t>
    </rPh>
    <rPh sb="4" eb="5">
      <t>トウ</t>
    </rPh>
    <rPh sb="6" eb="8">
      <t>ソンザイ</t>
    </rPh>
    <rPh sb="13" eb="17">
      <t>ロウドウクミアイ</t>
    </rPh>
    <rPh sb="17" eb="18">
      <t>トウ</t>
    </rPh>
    <rPh sb="19" eb="22">
      <t>ケイエイシャ</t>
    </rPh>
    <rPh sb="24" eb="26">
      <t>タイワ</t>
    </rPh>
    <rPh sb="27" eb="29">
      <t>コウショウ</t>
    </rPh>
    <rPh sb="30" eb="31">
      <t>オコナ</t>
    </rPh>
    <rPh sb="37" eb="40">
      <t>ロウドウシャ</t>
    </rPh>
    <rPh sb="41" eb="44">
      <t>ケイエイシャ</t>
    </rPh>
    <rPh sb="46" eb="48">
      <t>キョウチョウ</t>
    </rPh>
    <rPh sb="48" eb="50">
      <t>カンケイ</t>
    </rPh>
    <rPh sb="51" eb="53">
      <t>ジツゲン</t>
    </rPh>
    <phoneticPr fontId="2"/>
  </si>
  <si>
    <t>緊急時の対応を規程として定めている／緊急時の対応のための訓練を実施している／担当者・担当部署を常設している</t>
    <rPh sb="0" eb="3">
      <t>キンキュウジ</t>
    </rPh>
    <rPh sb="4" eb="6">
      <t>タイオウ</t>
    </rPh>
    <rPh sb="7" eb="9">
      <t>キテイ</t>
    </rPh>
    <rPh sb="12" eb="13">
      <t>サダ</t>
    </rPh>
    <rPh sb="18" eb="21">
      <t>キンキュウジ</t>
    </rPh>
    <rPh sb="22" eb="24">
      <t>タイオウ</t>
    </rPh>
    <rPh sb="28" eb="30">
      <t>クンレン</t>
    </rPh>
    <rPh sb="31" eb="33">
      <t>ジッシ</t>
    </rPh>
    <rPh sb="38" eb="41">
      <t>タントウシャ</t>
    </rPh>
    <rPh sb="42" eb="44">
      <t>タントウ</t>
    </rPh>
    <rPh sb="44" eb="46">
      <t>ブショ</t>
    </rPh>
    <rPh sb="47" eb="49">
      <t>ジョウセツ</t>
    </rPh>
    <phoneticPr fontId="2"/>
  </si>
  <si>
    <t>サイバーセキュリティへの対応を規定やシステムとして定めている／サイバーセキュリティ以外のセキュリティ案件についても統合的に対応できる体制がある</t>
    <rPh sb="12" eb="14">
      <t>タイオウ</t>
    </rPh>
    <rPh sb="15" eb="17">
      <t>キテイ</t>
    </rPh>
    <rPh sb="25" eb="26">
      <t>サダ</t>
    </rPh>
    <rPh sb="41" eb="43">
      <t>イガイ</t>
    </rPh>
    <rPh sb="50" eb="52">
      <t>アンケン</t>
    </rPh>
    <rPh sb="57" eb="60">
      <t>トウゴウテキ</t>
    </rPh>
    <rPh sb="61" eb="63">
      <t>タイオウ</t>
    </rPh>
    <rPh sb="66" eb="68">
      <t>タイセイ</t>
    </rPh>
    <phoneticPr fontId="2"/>
  </si>
  <si>
    <t>マニュアルや規程が整備されている／担当者・担当部署がある</t>
    <rPh sb="6" eb="8">
      <t>キテイ</t>
    </rPh>
    <rPh sb="9" eb="11">
      <t>セイビ</t>
    </rPh>
    <rPh sb="17" eb="20">
      <t>タントウシャ</t>
    </rPh>
    <rPh sb="21" eb="23">
      <t>タントウ</t>
    </rPh>
    <rPh sb="23" eb="25">
      <t>ブショ</t>
    </rPh>
    <phoneticPr fontId="2"/>
  </si>
  <si>
    <t>規程の整備／モニタリング・監視体制の確立</t>
    <rPh sb="0" eb="2">
      <t>キテイ</t>
    </rPh>
    <rPh sb="3" eb="5">
      <t>セイビ</t>
    </rPh>
    <rPh sb="13" eb="15">
      <t>カンシ</t>
    </rPh>
    <rPh sb="15" eb="17">
      <t>タイセイ</t>
    </rPh>
    <rPh sb="18" eb="20">
      <t>カクリツ</t>
    </rPh>
    <phoneticPr fontId="2"/>
  </si>
  <si>
    <t>ダイバーシティに対する公平・公正な待遇／ワークライフバランスの尊重</t>
    <rPh sb="8" eb="9">
      <t>タイ</t>
    </rPh>
    <rPh sb="11" eb="13">
      <t>コウヘイ</t>
    </rPh>
    <rPh sb="14" eb="16">
      <t>コウセイ</t>
    </rPh>
    <rPh sb="17" eb="19">
      <t>タイグウ</t>
    </rPh>
    <rPh sb="31" eb="33">
      <t>ソンチョウ</t>
    </rPh>
    <phoneticPr fontId="2"/>
  </si>
  <si>
    <t>目標を設定・管理／アファーマティブアクションを採用</t>
    <rPh sb="0" eb="2">
      <t>モクヒョウ</t>
    </rPh>
    <rPh sb="3" eb="5">
      <t>セッテイ</t>
    </rPh>
    <rPh sb="6" eb="8">
      <t>カンリ</t>
    </rPh>
    <rPh sb="23" eb="25">
      <t>サイヨウ</t>
    </rPh>
    <phoneticPr fontId="2"/>
  </si>
  <si>
    <t>女性従業員に対する配慮／女性管理職に対する配慮／女性のキャリア全般に対する配慮</t>
    <rPh sb="0" eb="2">
      <t>ジョセイ</t>
    </rPh>
    <rPh sb="2" eb="5">
      <t>ジュウギョウイン</t>
    </rPh>
    <rPh sb="6" eb="7">
      <t>タイ</t>
    </rPh>
    <rPh sb="9" eb="11">
      <t>ハイリョ</t>
    </rPh>
    <rPh sb="12" eb="14">
      <t>ジョセイ</t>
    </rPh>
    <rPh sb="14" eb="16">
      <t>カンリ</t>
    </rPh>
    <rPh sb="16" eb="17">
      <t>ショク</t>
    </rPh>
    <rPh sb="18" eb="19">
      <t>タイ</t>
    </rPh>
    <rPh sb="21" eb="23">
      <t>ハイリョ</t>
    </rPh>
    <rPh sb="24" eb="26">
      <t>ジョセイ</t>
    </rPh>
    <rPh sb="31" eb="33">
      <t>ゼンパン</t>
    </rPh>
    <rPh sb="34" eb="35">
      <t>タイ</t>
    </rPh>
    <rPh sb="37" eb="39">
      <t>ハイリョ</t>
    </rPh>
    <phoneticPr fontId="2"/>
  </si>
  <si>
    <t>若手人材に対する特別の手当て／若手人材のガバナンスへの積極的な関与</t>
    <rPh sb="0" eb="2">
      <t>ワカテ</t>
    </rPh>
    <rPh sb="2" eb="4">
      <t>ジンザイ</t>
    </rPh>
    <rPh sb="5" eb="6">
      <t>タイ</t>
    </rPh>
    <rPh sb="8" eb="10">
      <t>トクベツ</t>
    </rPh>
    <rPh sb="11" eb="13">
      <t>テア</t>
    </rPh>
    <rPh sb="15" eb="17">
      <t>ワカテ</t>
    </rPh>
    <rPh sb="17" eb="19">
      <t>ジンザイ</t>
    </rPh>
    <rPh sb="27" eb="30">
      <t>セッキョクテキ</t>
    </rPh>
    <rPh sb="31" eb="33">
      <t>カンヨ</t>
    </rPh>
    <phoneticPr fontId="2"/>
  </si>
  <si>
    <t>構成員における国際化の推進／事業活動の国際連携・展開の推進／国際標準に基づく組織ガバナンス</t>
    <rPh sb="0" eb="3">
      <t>コウセイイン</t>
    </rPh>
    <rPh sb="7" eb="10">
      <t>コクサイカ</t>
    </rPh>
    <rPh sb="11" eb="13">
      <t>スイシン</t>
    </rPh>
    <rPh sb="14" eb="16">
      <t>ジギョウ</t>
    </rPh>
    <rPh sb="16" eb="18">
      <t>カツドウ</t>
    </rPh>
    <rPh sb="19" eb="21">
      <t>コクサイ</t>
    </rPh>
    <rPh sb="21" eb="23">
      <t>レンケイ</t>
    </rPh>
    <rPh sb="24" eb="26">
      <t>テンカイ</t>
    </rPh>
    <rPh sb="27" eb="29">
      <t>スイシン</t>
    </rPh>
    <rPh sb="30" eb="32">
      <t>コクサイ</t>
    </rPh>
    <rPh sb="32" eb="34">
      <t>ヒョウジュン</t>
    </rPh>
    <rPh sb="35" eb="36">
      <t>モト</t>
    </rPh>
    <rPh sb="38" eb="40">
      <t>ソシキ</t>
    </rPh>
    <phoneticPr fontId="2"/>
  </si>
  <si>
    <t>法規制に則った公正な活動の推進／組織独自の公正性の推進</t>
    <rPh sb="0" eb="1">
      <t>ホウ</t>
    </rPh>
    <rPh sb="1" eb="3">
      <t>キセイ</t>
    </rPh>
    <rPh sb="4" eb="5">
      <t>ノット</t>
    </rPh>
    <rPh sb="7" eb="9">
      <t>コウセイ</t>
    </rPh>
    <rPh sb="10" eb="12">
      <t>カツドウ</t>
    </rPh>
    <rPh sb="13" eb="15">
      <t>スイシン</t>
    </rPh>
    <rPh sb="16" eb="18">
      <t>ソシキ</t>
    </rPh>
    <rPh sb="18" eb="20">
      <t>ドクジ</t>
    </rPh>
    <rPh sb="21" eb="23">
      <t>コウセイ</t>
    </rPh>
    <rPh sb="23" eb="24">
      <t>セイ</t>
    </rPh>
    <rPh sb="25" eb="27">
      <t>スイシン</t>
    </rPh>
    <phoneticPr fontId="2"/>
  </si>
  <si>
    <t>規程の整備／モニタリング・監視体制の確立／第三者評価機関による評価</t>
    <rPh sb="0" eb="2">
      <t>キテイ</t>
    </rPh>
    <rPh sb="3" eb="5">
      <t>セイビ</t>
    </rPh>
    <rPh sb="13" eb="15">
      <t>カンシ</t>
    </rPh>
    <rPh sb="15" eb="17">
      <t>タイセイ</t>
    </rPh>
    <rPh sb="18" eb="20">
      <t>カクリツ</t>
    </rPh>
    <rPh sb="21" eb="24">
      <t>ダイサンシャ</t>
    </rPh>
    <rPh sb="24" eb="26">
      <t>ヒョウカ</t>
    </rPh>
    <rPh sb="26" eb="28">
      <t>キカン</t>
    </rPh>
    <rPh sb="31" eb="33">
      <t>ヒョウカ</t>
    </rPh>
    <phoneticPr fontId="2"/>
  </si>
  <si>
    <t>規程の整備／委員会等による審査／査察の実施</t>
    <rPh sb="0" eb="2">
      <t>キテイ</t>
    </rPh>
    <rPh sb="3" eb="5">
      <t>セイビ</t>
    </rPh>
    <rPh sb="6" eb="9">
      <t>イインカイ</t>
    </rPh>
    <rPh sb="9" eb="10">
      <t>トウ</t>
    </rPh>
    <rPh sb="13" eb="15">
      <t>シンサ</t>
    </rPh>
    <rPh sb="16" eb="18">
      <t>ササツ</t>
    </rPh>
    <rPh sb="19" eb="21">
      <t>ジッシ</t>
    </rPh>
    <phoneticPr fontId="2"/>
  </si>
  <si>
    <t>相談窓口の設置／通報者保護に関する取り組みの徹底</t>
    <rPh sb="0" eb="2">
      <t>ソウダン</t>
    </rPh>
    <rPh sb="2" eb="4">
      <t>マドグチ</t>
    </rPh>
    <rPh sb="5" eb="7">
      <t>セッチ</t>
    </rPh>
    <rPh sb="8" eb="11">
      <t>ツウホウシャ</t>
    </rPh>
    <rPh sb="11" eb="13">
      <t>ホゴ</t>
    </rPh>
    <rPh sb="14" eb="15">
      <t>カン</t>
    </rPh>
    <rPh sb="17" eb="18">
      <t>ト</t>
    </rPh>
    <rPh sb="19" eb="20">
      <t>ク</t>
    </rPh>
    <rPh sb="22" eb="24">
      <t>テッテイ</t>
    </rPh>
    <phoneticPr fontId="2"/>
  </si>
  <si>
    <t>オープンアクセス方針の制定／組織内の知的リソースの積極的な開示</t>
    <rPh sb="8" eb="10">
      <t>ホウシン</t>
    </rPh>
    <rPh sb="11" eb="13">
      <t>セイテイ</t>
    </rPh>
    <rPh sb="14" eb="16">
      <t>ソシキ</t>
    </rPh>
    <rPh sb="16" eb="17">
      <t>ナイ</t>
    </rPh>
    <rPh sb="18" eb="20">
      <t>チテキ</t>
    </rPh>
    <rPh sb="25" eb="28">
      <t>セッキョクテキ</t>
    </rPh>
    <rPh sb="29" eb="31">
      <t>カイジ</t>
    </rPh>
    <phoneticPr fontId="2"/>
  </si>
  <si>
    <t>知的財産ポリシーの制定／知的財産の戦略的権利取得・活用</t>
    <rPh sb="0" eb="2">
      <t>チテキ</t>
    </rPh>
    <rPh sb="2" eb="4">
      <t>ザイサン</t>
    </rPh>
    <rPh sb="9" eb="11">
      <t>セイテイ</t>
    </rPh>
    <rPh sb="12" eb="16">
      <t>チテキザイサン</t>
    </rPh>
    <rPh sb="17" eb="20">
      <t>センリャクテキ</t>
    </rPh>
    <rPh sb="20" eb="22">
      <t>ケンリ</t>
    </rPh>
    <rPh sb="22" eb="24">
      <t>シュトク</t>
    </rPh>
    <rPh sb="25" eb="27">
      <t>カツヨウ</t>
    </rPh>
    <phoneticPr fontId="2"/>
  </si>
  <si>
    <t>規程の整備／委員会等による検討／目標設定・管理</t>
    <rPh sb="0" eb="2">
      <t>キテイ</t>
    </rPh>
    <rPh sb="3" eb="5">
      <t>セイビ</t>
    </rPh>
    <rPh sb="6" eb="9">
      <t>イインカイ</t>
    </rPh>
    <rPh sb="9" eb="10">
      <t>トウ</t>
    </rPh>
    <rPh sb="13" eb="15">
      <t>ケントウ</t>
    </rPh>
    <rPh sb="16" eb="18">
      <t>モクヒョウ</t>
    </rPh>
    <rPh sb="18" eb="20">
      <t>セッテイ</t>
    </rPh>
    <rPh sb="21" eb="23">
      <t>カンリ</t>
    </rPh>
    <phoneticPr fontId="2"/>
  </si>
  <si>
    <t>政策立案者との適切な関係構築／政策への科学的助言の推進</t>
    <rPh sb="0" eb="2">
      <t>セイサク</t>
    </rPh>
    <rPh sb="2" eb="4">
      <t>リツアン</t>
    </rPh>
    <rPh sb="4" eb="5">
      <t>シャ</t>
    </rPh>
    <rPh sb="7" eb="9">
      <t>テキセツ</t>
    </rPh>
    <rPh sb="10" eb="12">
      <t>カンケイ</t>
    </rPh>
    <rPh sb="12" eb="14">
      <t>コウチク</t>
    </rPh>
    <rPh sb="15" eb="17">
      <t>セイサク</t>
    </rPh>
    <rPh sb="19" eb="22">
      <t>カガクテキ</t>
    </rPh>
    <rPh sb="22" eb="24">
      <t>ジョゲン</t>
    </rPh>
    <rPh sb="25" eb="27">
      <t>スイシン</t>
    </rPh>
    <phoneticPr fontId="2"/>
  </si>
  <si>
    <t>ポリシーの制定／堅牢なシステムの構築・運用</t>
    <rPh sb="5" eb="7">
      <t>セイテイ</t>
    </rPh>
    <rPh sb="8" eb="10">
      <t>ケンロウ</t>
    </rPh>
    <rPh sb="16" eb="18">
      <t>コウチク</t>
    </rPh>
    <rPh sb="19" eb="21">
      <t>ウンヨウ</t>
    </rPh>
    <phoneticPr fontId="2"/>
  </si>
  <si>
    <t>ポリシーの制定／対象者からの丁寧な合意の取得／プライバシーに関する調査研究</t>
    <rPh sb="5" eb="8">
      <t>セイテイスラッシュ</t>
    </rPh>
    <rPh sb="8" eb="11">
      <t>タイショウシャ</t>
    </rPh>
    <rPh sb="14" eb="16">
      <t>テイネイ</t>
    </rPh>
    <rPh sb="17" eb="19">
      <t>ゴウイ</t>
    </rPh>
    <rPh sb="20" eb="22">
      <t>シュトク</t>
    </rPh>
    <rPh sb="30" eb="31">
      <t>カン</t>
    </rPh>
    <rPh sb="33" eb="35">
      <t>チョウサ</t>
    </rPh>
    <rPh sb="35" eb="37">
      <t>ケンキュウ</t>
    </rPh>
    <phoneticPr fontId="2"/>
  </si>
  <si>
    <t>情報・データの公開性の促進／利用者側からの利便性の向上</t>
    <rPh sb="0" eb="2">
      <t>ジョウホウ</t>
    </rPh>
    <rPh sb="7" eb="10">
      <t>コウカイセイ</t>
    </rPh>
    <rPh sb="11" eb="13">
      <t>ソクシン</t>
    </rPh>
    <rPh sb="14" eb="17">
      <t>リヨウシャ</t>
    </rPh>
    <rPh sb="17" eb="18">
      <t>ガワ</t>
    </rPh>
    <rPh sb="21" eb="24">
      <t>リベンセイ</t>
    </rPh>
    <rPh sb="25" eb="27">
      <t>コウジョウ</t>
    </rPh>
    <phoneticPr fontId="2"/>
  </si>
  <si>
    <t>資源循環に資する製品・サービスの提供／製品・サービスの過剰消費の抑制／消費文化の再構築</t>
    <rPh sb="0" eb="2">
      <t>シゲン</t>
    </rPh>
    <rPh sb="2" eb="4">
      <t>ジュンカン</t>
    </rPh>
    <rPh sb="5" eb="6">
      <t>シ</t>
    </rPh>
    <rPh sb="8" eb="10">
      <t>セイヒン</t>
    </rPh>
    <rPh sb="16" eb="18">
      <t>テイキョウ</t>
    </rPh>
    <rPh sb="19" eb="21">
      <t>セイヒン</t>
    </rPh>
    <rPh sb="27" eb="29">
      <t>カジョウ</t>
    </rPh>
    <rPh sb="29" eb="31">
      <t>ショウヒ</t>
    </rPh>
    <rPh sb="32" eb="34">
      <t>ヨクセイ</t>
    </rPh>
    <rPh sb="35" eb="37">
      <t>ショウヒ</t>
    </rPh>
    <rPh sb="37" eb="39">
      <t>ブンカ</t>
    </rPh>
    <rPh sb="40" eb="43">
      <t>サイコウチク</t>
    </rPh>
    <phoneticPr fontId="2"/>
  </si>
  <si>
    <t>地域に即した情報発信／地域関係者との対話・協働</t>
    <rPh sb="0" eb="2">
      <t>チイキ</t>
    </rPh>
    <rPh sb="3" eb="4">
      <t>ソク</t>
    </rPh>
    <rPh sb="6" eb="8">
      <t>ジョウホウ</t>
    </rPh>
    <rPh sb="8" eb="10">
      <t>ハッシン</t>
    </rPh>
    <rPh sb="11" eb="13">
      <t>チイキ</t>
    </rPh>
    <rPh sb="13" eb="16">
      <t>カンケイシャ</t>
    </rPh>
    <rPh sb="18" eb="20">
      <t>タイワ</t>
    </rPh>
    <rPh sb="21" eb="23">
      <t>キョウドウ</t>
    </rPh>
    <phoneticPr fontId="2"/>
  </si>
  <si>
    <t>技術の公開／技術へのアクセシビリティの向上／幅広い関係者への利用促進・働きかけ</t>
    <rPh sb="0" eb="2">
      <t>ギジュツ</t>
    </rPh>
    <rPh sb="3" eb="5">
      <t>コウカイ</t>
    </rPh>
    <rPh sb="6" eb="8">
      <t>ギジュツ</t>
    </rPh>
    <rPh sb="19" eb="21">
      <t>コウジョウ</t>
    </rPh>
    <rPh sb="22" eb="24">
      <t>ハバヒロ</t>
    </rPh>
    <rPh sb="25" eb="28">
      <t>カンケイシャ</t>
    </rPh>
    <rPh sb="30" eb="32">
      <t>リヨウ</t>
    </rPh>
    <rPh sb="32" eb="34">
      <t>ソクシン</t>
    </rPh>
    <rPh sb="35" eb="36">
      <t>ハタラ</t>
    </rPh>
    <phoneticPr fontId="2"/>
  </si>
  <si>
    <t>事業成果の地域への還元／事業成果そのものが地域の経済を活性化／地域の経済的キャパシティビルディングに貢献</t>
    <rPh sb="0" eb="2">
      <t>ジギョウ</t>
    </rPh>
    <rPh sb="2" eb="4">
      <t>セイカ</t>
    </rPh>
    <rPh sb="5" eb="7">
      <t>チイキ</t>
    </rPh>
    <rPh sb="9" eb="11">
      <t>カンゲン</t>
    </rPh>
    <rPh sb="12" eb="14">
      <t>ジギョウ</t>
    </rPh>
    <rPh sb="14" eb="16">
      <t>セイカ</t>
    </rPh>
    <rPh sb="21" eb="23">
      <t>チイキ</t>
    </rPh>
    <rPh sb="24" eb="26">
      <t>ケイザイ</t>
    </rPh>
    <rPh sb="27" eb="30">
      <t>カッセイカ</t>
    </rPh>
    <rPh sb="31" eb="33">
      <t>チイキ</t>
    </rPh>
    <rPh sb="34" eb="37">
      <t>ケイザイテキ</t>
    </rPh>
    <rPh sb="50" eb="52">
      <t>コウケン</t>
    </rPh>
    <phoneticPr fontId="2"/>
  </si>
  <si>
    <t>地域・コミュニティに対する健康活動促進／地域・コミュニティの自発的な健康活動実施</t>
    <rPh sb="0" eb="2">
      <t>チイキ</t>
    </rPh>
    <rPh sb="10" eb="11">
      <t>タイ</t>
    </rPh>
    <rPh sb="13" eb="15">
      <t>ケンコウ</t>
    </rPh>
    <rPh sb="15" eb="17">
      <t>カツドウ</t>
    </rPh>
    <rPh sb="17" eb="19">
      <t>ソクシン</t>
    </rPh>
    <rPh sb="20" eb="22">
      <t>チイキ</t>
    </rPh>
    <rPh sb="30" eb="33">
      <t>ジハツテキ</t>
    </rPh>
    <rPh sb="34" eb="36">
      <t>ケンコウ</t>
    </rPh>
    <rPh sb="36" eb="38">
      <t>カツドウ</t>
    </rPh>
    <rPh sb="38" eb="40">
      <t>ジッシ</t>
    </rPh>
    <phoneticPr fontId="2"/>
  </si>
  <si>
    <t>地域・コミュニティに対する教育活動の展開／地域・コミュニティとの協働による現場の課題解決促進</t>
    <rPh sb="0" eb="2">
      <t>チイキ</t>
    </rPh>
    <rPh sb="10" eb="11">
      <t>タイ</t>
    </rPh>
    <rPh sb="13" eb="15">
      <t>キョウイク</t>
    </rPh>
    <rPh sb="15" eb="17">
      <t>カツドウ</t>
    </rPh>
    <rPh sb="18" eb="20">
      <t>テンカイ</t>
    </rPh>
    <rPh sb="21" eb="23">
      <t>チイキ</t>
    </rPh>
    <rPh sb="32" eb="34">
      <t>キョウドウ</t>
    </rPh>
    <rPh sb="37" eb="39">
      <t>ゲンバ</t>
    </rPh>
    <rPh sb="40" eb="42">
      <t>カダイ</t>
    </rPh>
    <rPh sb="42" eb="44">
      <t>カイケツ</t>
    </rPh>
    <rPh sb="44" eb="46">
      <t>ソクシン</t>
    </rPh>
    <phoneticPr fontId="2"/>
  </si>
  <si>
    <t>地域・コミュニティに対する構成員の活動支援／地域・コミュニティに対する活動助成</t>
    <rPh sb="0" eb="2">
      <t>チイキ</t>
    </rPh>
    <rPh sb="10" eb="11">
      <t>タイ</t>
    </rPh>
    <rPh sb="13" eb="16">
      <t>コウセイイン</t>
    </rPh>
    <rPh sb="17" eb="19">
      <t>カツドウ</t>
    </rPh>
    <rPh sb="19" eb="21">
      <t>シエン</t>
    </rPh>
    <rPh sb="22" eb="24">
      <t>チイキ</t>
    </rPh>
    <rPh sb="32" eb="33">
      <t>タイ</t>
    </rPh>
    <rPh sb="35" eb="37">
      <t>カツドウ</t>
    </rPh>
    <rPh sb="37" eb="39">
      <t>ジョセイ</t>
    </rPh>
    <phoneticPr fontId="2"/>
  </si>
  <si>
    <t>地域・コミュニティに資する研究成果の創出／地域・コミュニティに対する研究成果の社会実装</t>
    <rPh sb="0" eb="2">
      <t>チイキ</t>
    </rPh>
    <rPh sb="10" eb="11">
      <t>シ</t>
    </rPh>
    <rPh sb="13" eb="15">
      <t>ケンキュウ</t>
    </rPh>
    <rPh sb="15" eb="17">
      <t>セイカ</t>
    </rPh>
    <rPh sb="18" eb="20">
      <t>ソウシュツ</t>
    </rPh>
    <rPh sb="21" eb="23">
      <t>チイキ</t>
    </rPh>
    <rPh sb="23" eb="32">
      <t>テンコミュニティニタイ</t>
    </rPh>
    <rPh sb="34" eb="36">
      <t>ケンキュウ</t>
    </rPh>
    <rPh sb="36" eb="38">
      <t>セイカ</t>
    </rPh>
    <rPh sb="39" eb="41">
      <t>シャカイ</t>
    </rPh>
    <rPh sb="41" eb="43">
      <t>ジッソウ</t>
    </rPh>
    <phoneticPr fontId="2"/>
  </si>
  <si>
    <t>組織の構成員やステークホルダーに対する対話の促進／一般市民に対する対話の促進</t>
    <rPh sb="0" eb="2">
      <t>ソシキ</t>
    </rPh>
    <rPh sb="3" eb="6">
      <t>コウセイイン</t>
    </rPh>
    <rPh sb="16" eb="17">
      <t>タイ</t>
    </rPh>
    <rPh sb="19" eb="21">
      <t>タイワ</t>
    </rPh>
    <rPh sb="22" eb="24">
      <t>ソクシン</t>
    </rPh>
    <rPh sb="25" eb="27">
      <t>イッパン</t>
    </rPh>
    <rPh sb="27" eb="29">
      <t>シミン</t>
    </rPh>
    <rPh sb="30" eb="31">
      <t>タイ</t>
    </rPh>
    <rPh sb="33" eb="35">
      <t>タイワ</t>
    </rPh>
    <rPh sb="36" eb="38">
      <t>ソクシン</t>
    </rPh>
    <phoneticPr fontId="2"/>
  </si>
  <si>
    <t>組織の構成員やステークホルダーに対する協働の促進／一般市民に対する協働の促進</t>
    <rPh sb="0" eb="2">
      <t>ソシキ</t>
    </rPh>
    <rPh sb="3" eb="6">
      <t>コウセイイン</t>
    </rPh>
    <rPh sb="16" eb="17">
      <t>タイ</t>
    </rPh>
    <rPh sb="19" eb="21">
      <t>キョウドウ</t>
    </rPh>
    <rPh sb="22" eb="24">
      <t>ソクシン</t>
    </rPh>
    <rPh sb="25" eb="27">
      <t>イッパン</t>
    </rPh>
    <rPh sb="27" eb="29">
      <t>シミン</t>
    </rPh>
    <rPh sb="30" eb="31">
      <t>タイ</t>
    </rPh>
    <rPh sb="33" eb="35">
      <t>キョウドウ</t>
    </rPh>
    <rPh sb="36" eb="38">
      <t>ソクシン</t>
    </rPh>
    <phoneticPr fontId="2"/>
  </si>
  <si>
    <t>社会的成果をもたらすための産学官連携の実施／社会のステークホルダーとの連携・協働を実施</t>
    <rPh sb="13" eb="18">
      <t>サンガクカンレンケイ</t>
    </rPh>
    <rPh sb="19" eb="21">
      <t>ジッシ</t>
    </rPh>
    <rPh sb="22" eb="24">
      <t>シャカイ</t>
    </rPh>
    <rPh sb="35" eb="37">
      <t>レンケイ</t>
    </rPh>
    <rPh sb="38" eb="40">
      <t>キョウドウ</t>
    </rPh>
    <rPh sb="41" eb="43">
      <t>ジッシ</t>
    </rPh>
    <phoneticPr fontId="2"/>
  </si>
  <si>
    <t>意識の高い一般市民が活動に参加／幅広い一般市民が活動に関与</t>
    <rPh sb="0" eb="2">
      <t>イシキ</t>
    </rPh>
    <rPh sb="3" eb="4">
      <t>タカ</t>
    </rPh>
    <rPh sb="5" eb="7">
      <t>イッパン</t>
    </rPh>
    <rPh sb="7" eb="9">
      <t>シミン</t>
    </rPh>
    <rPh sb="10" eb="12">
      <t>カツドウ</t>
    </rPh>
    <rPh sb="13" eb="15">
      <t>サンカ</t>
    </rPh>
    <rPh sb="16" eb="18">
      <t>ハバヒロ</t>
    </rPh>
    <rPh sb="19" eb="21">
      <t>イッパン</t>
    </rPh>
    <rPh sb="21" eb="23">
      <t>シミン</t>
    </rPh>
    <rPh sb="24" eb="26">
      <t>カツドウ</t>
    </rPh>
    <rPh sb="27" eb="29">
      <t>カンヨ</t>
    </rPh>
    <phoneticPr fontId="2"/>
  </si>
  <si>
    <t>組織外の関係者の事業活動に関するリテラシー・意識の向上／組織構成員の社会に関するリテラシー・意識の向上</t>
    <rPh sb="0" eb="2">
      <t>ソシキ</t>
    </rPh>
    <rPh sb="2" eb="3">
      <t>ガイ</t>
    </rPh>
    <rPh sb="4" eb="7">
      <t>カンケイシャ</t>
    </rPh>
    <rPh sb="8" eb="10">
      <t>ジギョウ</t>
    </rPh>
    <rPh sb="10" eb="12">
      <t>カツドウ</t>
    </rPh>
    <rPh sb="13" eb="14">
      <t>カン</t>
    </rPh>
    <rPh sb="22" eb="24">
      <t>イシキ</t>
    </rPh>
    <rPh sb="25" eb="27">
      <t>コウジョウ</t>
    </rPh>
    <rPh sb="28" eb="30">
      <t>ソシキ</t>
    </rPh>
    <rPh sb="30" eb="33">
      <t>コウセイイン</t>
    </rPh>
    <rPh sb="34" eb="36">
      <t>シャカイ</t>
    </rPh>
    <rPh sb="37" eb="38">
      <t>カン</t>
    </rPh>
    <rPh sb="46" eb="48">
      <t>イシキ</t>
    </rPh>
    <rPh sb="49" eb="51">
      <t>コウジョウ</t>
    </rPh>
    <phoneticPr fontId="2"/>
  </si>
  <si>
    <t>SDGsに関する一部の教育を実施／ESDなど包括的な教育体制を整備</t>
    <rPh sb="5" eb="6">
      <t>カン</t>
    </rPh>
    <rPh sb="8" eb="10">
      <t>イチブ</t>
    </rPh>
    <rPh sb="11" eb="13">
      <t>キョウイク</t>
    </rPh>
    <rPh sb="14" eb="16">
      <t>ジッシ</t>
    </rPh>
    <rPh sb="22" eb="25">
      <t>ホウカツテキ</t>
    </rPh>
    <rPh sb="26" eb="28">
      <t>キョウイク</t>
    </rPh>
    <rPh sb="28" eb="30">
      <t>タイセイ</t>
    </rPh>
    <rPh sb="31" eb="33">
      <t>セイビ</t>
    </rPh>
    <phoneticPr fontId="2"/>
  </si>
  <si>
    <t>担当者に対する講義形式の研修実施／有志による実践型の研修実施／組織独自の資格・表彰制度による研修のインセンティブ向上</t>
    <rPh sb="0" eb="3">
      <t>タントウシャ</t>
    </rPh>
    <rPh sb="4" eb="5">
      <t>タイ</t>
    </rPh>
    <rPh sb="7" eb="9">
      <t>コウギ</t>
    </rPh>
    <rPh sb="9" eb="11">
      <t>ケイシキ</t>
    </rPh>
    <rPh sb="12" eb="14">
      <t>ケンシュウ</t>
    </rPh>
    <rPh sb="14" eb="16">
      <t>ジッシ</t>
    </rPh>
    <rPh sb="17" eb="19">
      <t>ユウシ</t>
    </rPh>
    <rPh sb="22" eb="25">
      <t>ジッセンガタ</t>
    </rPh>
    <rPh sb="26" eb="28">
      <t>ケンシュウ</t>
    </rPh>
    <rPh sb="28" eb="30">
      <t>ジッシ</t>
    </rPh>
    <rPh sb="31" eb="33">
      <t>ソシキ</t>
    </rPh>
    <rPh sb="33" eb="35">
      <t>ドクジ</t>
    </rPh>
    <rPh sb="36" eb="38">
      <t>シカク</t>
    </rPh>
    <rPh sb="39" eb="41">
      <t>ヒョウショウ</t>
    </rPh>
    <rPh sb="41" eb="43">
      <t>セイド</t>
    </rPh>
    <rPh sb="46" eb="48">
      <t>ケンシュウ</t>
    </rPh>
    <rPh sb="56" eb="58">
      <t>コウジョウ</t>
    </rPh>
    <phoneticPr fontId="2"/>
  </si>
  <si>
    <t>行動規範の策定／制度導入／制度運用</t>
    <rPh sb="0" eb="2">
      <t>コウドウ</t>
    </rPh>
    <rPh sb="2" eb="4">
      <t>キハン</t>
    </rPh>
    <rPh sb="5" eb="7">
      <t>サクテイ</t>
    </rPh>
    <rPh sb="8" eb="10">
      <t>セイド</t>
    </rPh>
    <rPh sb="10" eb="12">
      <t>ドウニュウ</t>
    </rPh>
    <rPh sb="13" eb="15">
      <t>セイド</t>
    </rPh>
    <rPh sb="15" eb="17">
      <t>ウンヨウ</t>
    </rPh>
    <phoneticPr fontId="2"/>
  </si>
  <si>
    <t>評価項目策定／制度導入／制度運用</t>
    <rPh sb="0" eb="2">
      <t>ヒョウカ</t>
    </rPh>
    <rPh sb="2" eb="4">
      <t>コウモク</t>
    </rPh>
    <rPh sb="4" eb="6">
      <t>サクテイ</t>
    </rPh>
    <rPh sb="7" eb="9">
      <t>セイド</t>
    </rPh>
    <rPh sb="9" eb="11">
      <t>ドウニュウ</t>
    </rPh>
    <rPh sb="12" eb="14">
      <t>セイド</t>
    </rPh>
    <rPh sb="14" eb="16">
      <t>ウンヨウ</t>
    </rPh>
    <phoneticPr fontId="2"/>
  </si>
  <si>
    <t>ビジョン策定／ビジョンに基づいた取り組み／ビジョンの評価・検証</t>
    <rPh sb="4" eb="6">
      <t>サクテイ</t>
    </rPh>
    <rPh sb="12" eb="13">
      <t>モト</t>
    </rPh>
    <rPh sb="16" eb="17">
      <t>ト</t>
    </rPh>
    <rPh sb="18" eb="19">
      <t>ク</t>
    </rPh>
    <rPh sb="26" eb="28">
      <t>ヒョウカ</t>
    </rPh>
    <rPh sb="29" eb="31">
      <t>ケンショウ</t>
    </rPh>
    <phoneticPr fontId="2"/>
  </si>
  <si>
    <t>自社施設への太陽光発電システム導入／他の機関や地域に提供</t>
    <rPh sb="0" eb="2">
      <t>ジシャ</t>
    </rPh>
    <rPh sb="2" eb="4">
      <t>シセツ</t>
    </rPh>
    <rPh sb="6" eb="9">
      <t>タイヨウコウ</t>
    </rPh>
    <rPh sb="9" eb="11">
      <t>ハツデン</t>
    </rPh>
    <rPh sb="15" eb="17">
      <t>ドウニュウ</t>
    </rPh>
    <rPh sb="18" eb="19">
      <t>タ</t>
    </rPh>
    <rPh sb="20" eb="22">
      <t>キカン</t>
    </rPh>
    <rPh sb="23" eb="25">
      <t>チイキ</t>
    </rPh>
    <rPh sb="26" eb="28">
      <t>テイキョウ</t>
    </rPh>
    <phoneticPr fontId="2"/>
  </si>
  <si>
    <t>環境活動のポイント制度による可視化／一部の学生・教職員のみが参加／全生徒・職員が参加</t>
    <rPh sb="0" eb="2">
      <t>カンキョウ</t>
    </rPh>
    <rPh sb="2" eb="4">
      <t>カツドウ</t>
    </rPh>
    <rPh sb="9" eb="11">
      <t>セイド</t>
    </rPh>
    <rPh sb="14" eb="17">
      <t>カシカ</t>
    </rPh>
    <rPh sb="18" eb="20">
      <t>イチブ</t>
    </rPh>
    <rPh sb="21" eb="23">
      <t>ガクセイ</t>
    </rPh>
    <rPh sb="24" eb="26">
      <t>キョウショク</t>
    </rPh>
    <rPh sb="26" eb="27">
      <t>イン</t>
    </rPh>
    <rPh sb="30" eb="32">
      <t>サンカ</t>
    </rPh>
    <rPh sb="33" eb="34">
      <t>ゼン</t>
    </rPh>
    <rPh sb="34" eb="36">
      <t>セイト</t>
    </rPh>
    <rPh sb="37" eb="39">
      <t>ショクイン</t>
    </rPh>
    <rPh sb="40" eb="42">
      <t>サンカ</t>
    </rPh>
    <phoneticPr fontId="2"/>
  </si>
  <si>
    <t>制度導入／制度運用・課題特定／評価・検証</t>
    <rPh sb="0" eb="2">
      <t>セイド</t>
    </rPh>
    <rPh sb="2" eb="4">
      <t>ドウニュウ</t>
    </rPh>
    <rPh sb="5" eb="7">
      <t>セイド</t>
    </rPh>
    <rPh sb="7" eb="9">
      <t>ウンヨウ</t>
    </rPh>
    <rPh sb="10" eb="12">
      <t>カダイ</t>
    </rPh>
    <rPh sb="12" eb="14">
      <t>トクテイ</t>
    </rPh>
    <rPh sb="15" eb="17">
      <t>ヒョウカ</t>
    </rPh>
    <rPh sb="18" eb="20">
      <t>ケンショウ</t>
    </rPh>
    <phoneticPr fontId="2"/>
  </si>
  <si>
    <t>方針策定／社内体制構築／調査実施／評価・検証</t>
    <rPh sb="0" eb="2">
      <t>ホウシン</t>
    </rPh>
    <rPh sb="2" eb="4">
      <t>サクテイ</t>
    </rPh>
    <rPh sb="5" eb="7">
      <t>シャナイ</t>
    </rPh>
    <rPh sb="7" eb="9">
      <t>タイセイ</t>
    </rPh>
    <rPh sb="9" eb="11">
      <t>コウチク</t>
    </rPh>
    <rPh sb="12" eb="14">
      <t>チョウサ</t>
    </rPh>
    <rPh sb="14" eb="16">
      <t>ジッシ</t>
    </rPh>
    <rPh sb="17" eb="19">
      <t>ヒョウカ</t>
    </rPh>
    <rPh sb="20" eb="22">
      <t>ケンショウ</t>
    </rPh>
    <phoneticPr fontId="2"/>
  </si>
  <si>
    <t>安全衛生の取り組み実施／評価・検証</t>
    <rPh sb="0" eb="2">
      <t>アンゼン</t>
    </rPh>
    <rPh sb="2" eb="4">
      <t>エイセイ</t>
    </rPh>
    <rPh sb="5" eb="6">
      <t>ト</t>
    </rPh>
    <rPh sb="7" eb="8">
      <t>ク</t>
    </rPh>
    <rPh sb="9" eb="11">
      <t>ジッシ</t>
    </rPh>
    <rPh sb="12" eb="14">
      <t>ヒョウカ</t>
    </rPh>
    <rPh sb="15" eb="17">
      <t>ケンショウ</t>
    </rPh>
    <phoneticPr fontId="2"/>
  </si>
  <si>
    <r>
      <rPr>
        <b/>
        <sz val="10"/>
        <rFont val="游ゴシック"/>
        <family val="3"/>
        <charset val="128"/>
        <scheme val="minor"/>
      </rPr>
      <t>　リコー</t>
    </r>
    <r>
      <rPr>
        <sz val="10"/>
        <rFont val="游ゴシック"/>
        <family val="3"/>
        <charset val="128"/>
        <scheme val="minor"/>
      </rPr>
      <t>では、</t>
    </r>
    <r>
      <rPr>
        <b/>
        <sz val="10"/>
        <rFont val="游ゴシック"/>
        <family val="3"/>
        <charset val="128"/>
        <scheme val="minor"/>
      </rPr>
      <t>「リコーグループサプライヤー行動規範」の遵守状況をモニタリングするためRBAの行動規範に基づく「CSRセルフアセスメント制度」</t>
    </r>
    <r>
      <rPr>
        <sz val="10"/>
        <rFont val="游ゴシック"/>
        <family val="3"/>
        <charset val="128"/>
        <scheme val="minor"/>
      </rPr>
      <t>を導入し、国内および海外生産拠点（中国・タイ）のサプライヤーに展開。</t>
    </r>
    <phoneticPr fontId="2"/>
  </si>
  <si>
    <r>
      <rPr>
        <b/>
        <sz val="10"/>
        <rFont val="游ゴシック"/>
        <family val="3"/>
        <charset val="128"/>
        <scheme val="minor"/>
      </rPr>
      <t>　日立製作所</t>
    </r>
    <r>
      <rPr>
        <sz val="10"/>
        <rFont val="游ゴシック"/>
        <family val="3"/>
        <charset val="128"/>
        <scheme val="minor"/>
      </rPr>
      <t>では、ESGに関する重要課題についてKPIを設定し、その達成に向けた活動を推進。また、</t>
    </r>
    <r>
      <rPr>
        <b/>
        <sz val="10"/>
        <rFont val="游ゴシック"/>
        <family val="3"/>
        <charset val="128"/>
        <scheme val="minor"/>
      </rPr>
      <t>各執行役の管掌範囲に応じたESG指標を適宜報酬の評価項目に設定</t>
    </r>
    <r>
      <rPr>
        <sz val="10"/>
        <rFont val="游ゴシック"/>
        <family val="3"/>
        <charset val="128"/>
        <scheme val="minor"/>
      </rPr>
      <t>している。</t>
    </r>
    <phoneticPr fontId="2"/>
  </si>
  <si>
    <r>
      <rPr>
        <b/>
        <sz val="10"/>
        <rFont val="游ゴシック"/>
        <family val="3"/>
        <charset val="128"/>
        <scheme val="minor"/>
      </rPr>
      <t>　国立環境研究所</t>
    </r>
    <r>
      <rPr>
        <sz val="10"/>
        <rFont val="游ゴシック"/>
        <family val="3"/>
        <charset val="128"/>
        <scheme val="minor"/>
      </rPr>
      <t>では、地球温暖化、資源循環、環境リスク、生物多様性等様々な分野で審議会、検討会、委員会等の政策検討の場に参画し国環研の研究成果や知見を提示することにより、積極的に環境政策への貢献をしている。また、環境の状況等に関する情報、環境研究・環境技術等に関する情報を収集・整理し</t>
    </r>
    <r>
      <rPr>
        <b/>
        <sz val="10"/>
        <rFont val="游ゴシック"/>
        <family val="3"/>
        <charset val="128"/>
        <scheme val="minor"/>
      </rPr>
      <t>、国や地方における環境政策立案等</t>
    </r>
    <r>
      <rPr>
        <sz val="10"/>
        <rFont val="游ゴシック"/>
        <family val="3"/>
        <charset val="128"/>
        <scheme val="minor"/>
      </rPr>
      <t>にも役立つよう提供。</t>
    </r>
    <phoneticPr fontId="2"/>
  </si>
  <si>
    <r>
      <rPr>
        <b/>
        <sz val="10"/>
        <rFont val="游ゴシック"/>
        <family val="3"/>
        <charset val="128"/>
        <scheme val="minor"/>
      </rPr>
      <t>　千葉大学</t>
    </r>
    <r>
      <rPr>
        <sz val="10"/>
        <rFont val="游ゴシック"/>
        <family val="3"/>
        <charset val="128"/>
        <scheme val="minor"/>
      </rPr>
      <t>では、学長が大学の社会的な役割を踏まえて定める中長期的な方向性や目指す姿として、新たなビジョン「Chiba University Aspirations」を2021年7月に策定した。そこでは</t>
    </r>
    <r>
      <rPr>
        <b/>
        <sz val="10"/>
        <rFont val="游ゴシック"/>
        <family val="3"/>
        <charset val="128"/>
        <scheme val="minor"/>
      </rPr>
      <t>「World Leading Research：国際頭脳循環の中核として世界最先端の研究を展開」、「Global Education：世界に学び世界に貢献する人材の育成」、「Holistic Governance：運営基盤を強化し、持続的な発展を導く大学経営」、「Social Engagement：社会に大きく貢献する千葉大学」</t>
    </r>
    <r>
      <rPr>
        <sz val="10"/>
        <rFont val="游ゴシック"/>
        <family val="3"/>
        <charset val="128"/>
        <scheme val="minor"/>
      </rPr>
      <t>という４つの項目を掲げ、それぞれに定めた目指すべき姿の実現に向け、取り組んでいる。</t>
    </r>
    <phoneticPr fontId="2"/>
  </si>
  <si>
    <r>
      <rPr>
        <b/>
        <sz val="10"/>
        <rFont val="游ゴシック"/>
        <family val="3"/>
        <charset val="128"/>
        <scheme val="minor"/>
      </rPr>
      <t>　中外製薬グループ</t>
    </r>
    <r>
      <rPr>
        <sz val="10"/>
        <rFont val="游ゴシック"/>
        <family val="3"/>
        <charset val="128"/>
        <scheme val="minor"/>
      </rPr>
      <t>は、</t>
    </r>
    <r>
      <rPr>
        <b/>
        <sz val="10"/>
        <rFont val="游ゴシック"/>
        <family val="3"/>
        <charset val="128"/>
        <scheme val="minor"/>
      </rPr>
      <t>目指す姿（Envisioned Future）の実現を目指し、2021年に新たな成長戦略「TOP I 2030」（2021年～2030年）を策定した。「世界最高水準の創薬の実現」と「先進的事業モデルの構築」</t>
    </r>
    <r>
      <rPr>
        <sz val="10"/>
        <rFont val="游ゴシック"/>
        <family val="3"/>
        <charset val="128"/>
        <scheme val="minor"/>
      </rPr>
      <t>を２つの柱とし、前者については、現在のR&amp;Dアウトプットを10年間で2倍に拡大し、革新的な自社開発グローバル品を毎年上市できる会社を目指す。環境変化や技術進化を踏まえた先進的事業モデルの構築としては、</t>
    </r>
    <r>
      <rPr>
        <b/>
        <sz val="10"/>
        <rFont val="游ゴシック"/>
        <family val="3"/>
        <charset val="128"/>
        <scheme val="minor"/>
      </rPr>
      <t>特にデジタルを活用したプロセスや価値創出モデルの抜本的な再構築によって、バリューチェーン全体にわたる生産性の飛躍的向上と、患者さんへの価値・製品価値の拡大を目指している。</t>
    </r>
    <phoneticPr fontId="2"/>
  </si>
  <si>
    <r>
      <rPr>
        <b/>
        <sz val="10"/>
        <rFont val="游ゴシック"/>
        <family val="3"/>
        <charset val="128"/>
        <scheme val="minor"/>
      </rPr>
      <t>　富士フイルムグループ</t>
    </r>
    <r>
      <rPr>
        <sz val="10"/>
        <rFont val="游ゴシック"/>
        <family val="3"/>
        <charset val="128"/>
        <scheme val="minor"/>
      </rPr>
      <t>では、</t>
    </r>
    <r>
      <rPr>
        <b/>
        <sz val="10"/>
        <rFont val="游ゴシック"/>
        <family val="3"/>
        <charset val="128"/>
        <scheme val="minor"/>
      </rPr>
      <t>IMS</t>
    </r>
    <r>
      <rPr>
        <sz val="10"/>
        <rFont val="游ゴシック"/>
        <family val="3"/>
        <charset val="128"/>
        <scheme val="minor"/>
      </rPr>
      <t>を導入することで、経営の意思を事業プロセスに反映し、事業成果を出すために業務とCSR活動を一体化した。業務を改めてステークホルダーの視点から評価して、業務の「質」の向上と「環境影響」の緩和や有益な施策による継続的な業務改善につなげている。9つの活動組織体でIMSを活用しており、お客さま満足度向上を目指す活動を進めている。そのために他の有益な規格の統合も視野にいれ、さらなる</t>
    </r>
    <r>
      <rPr>
        <b/>
        <sz val="10"/>
        <rFont val="游ゴシック"/>
        <family val="3"/>
        <charset val="128"/>
        <scheme val="minor"/>
      </rPr>
      <t>IMS活用の拡大</t>
    </r>
    <r>
      <rPr>
        <sz val="10"/>
        <rFont val="游ゴシック"/>
        <family val="3"/>
        <charset val="128"/>
        <scheme val="minor"/>
      </rPr>
      <t>を行っていく。
　※IMS：EMS（環境マネジメントシステム）、QMS（品質マネジメントシステム）、OHSMS（労働安全衛生マネジメントシステム）やISMS（情報セキュリティマネジメントシステム）など、複数のマネジメントシステムを統合したマネジメントシステム。IMSは、Integrated Management Systemの略称。IMS審査はJQAが開発した審査手法で、 ISO9001やISO14001など複数のマネジメント規格がひとつの マネジメントシステムとして統合され、有効に運用されてい るかを審査するものである。</t>
    </r>
    <phoneticPr fontId="2"/>
  </si>
  <si>
    <r>
      <rPr>
        <b/>
        <sz val="10"/>
        <rFont val="游ゴシック"/>
        <family val="3"/>
        <charset val="128"/>
        <scheme val="minor"/>
      </rPr>
      <t>　富士通</t>
    </r>
    <r>
      <rPr>
        <sz val="10"/>
        <rFont val="游ゴシック"/>
        <family val="3"/>
        <charset val="128"/>
        <scheme val="minor"/>
      </rPr>
      <t>では、2019年9月、AIやその他の分野の社外専門家からなる</t>
    </r>
    <r>
      <rPr>
        <b/>
        <sz val="10"/>
        <rFont val="游ゴシック"/>
        <family val="3"/>
        <charset val="128"/>
        <scheme val="minor"/>
      </rPr>
      <t>「富士通グループAI倫理外部委員会」</t>
    </r>
    <r>
      <rPr>
        <sz val="10"/>
        <rFont val="游ゴシック"/>
        <family val="3"/>
        <charset val="128"/>
        <scheme val="minor"/>
      </rPr>
      <t>を設置し、富士通グループにおけるAI倫理への取り組みについて客観的な評価を行い、その結果を取締役会と共有する仕組みを構築した。これによって、AI倫理への取り組みをコーポレートガバナンスの一環として位置付け、継続的に見直し・改善を図ることとしている。
　また、AI倫理に関する研修を実施したほか、実際のAI研究・開発・実装・運用局面において懸念される人権、プライバシーや倫理などに関する影響を抑制するべく、多様な観点から評価・検討する場として「</t>
    </r>
    <r>
      <rPr>
        <b/>
        <sz val="10"/>
        <rFont val="游ゴシック"/>
        <family val="3"/>
        <charset val="128"/>
        <scheme val="minor"/>
      </rPr>
      <t>『人間中心のAI』推進検討会</t>
    </r>
    <r>
      <rPr>
        <sz val="10"/>
        <rFont val="游ゴシック"/>
        <family val="3"/>
        <charset val="128"/>
        <scheme val="minor"/>
      </rPr>
      <t>」を設置した。
　さらに法務部門において「デジタルテクノロジー推進法務室」がテクノロジー活用と法規範のバランスを勘案しながら安心安全なAIの提供を支えるほか、2021年4月には、学際研究と技術開発の両輪によるAI倫理技術の創出・発信を図るべく、</t>
    </r>
    <r>
      <rPr>
        <b/>
        <sz val="10"/>
        <rFont val="游ゴシック"/>
        <family val="3"/>
        <charset val="128"/>
        <scheme val="minor"/>
      </rPr>
      <t>富士通研究所に「AI倫理研究センター」を設置し、AI倫理に関する研究をさらに深耕する体制</t>
    </r>
    <r>
      <rPr>
        <sz val="10"/>
        <rFont val="游ゴシック"/>
        <family val="3"/>
        <charset val="128"/>
        <scheme val="minor"/>
      </rPr>
      <t>を整えた。</t>
    </r>
    <rPh sb="1" eb="4">
      <t>フジツウ</t>
    </rPh>
    <phoneticPr fontId="2"/>
  </si>
  <si>
    <r>
      <rPr>
        <b/>
        <sz val="10"/>
        <rFont val="游ゴシック"/>
        <family val="3"/>
        <charset val="128"/>
        <scheme val="minor"/>
      </rPr>
      <t>　法政大学</t>
    </r>
    <r>
      <rPr>
        <sz val="10"/>
        <rFont val="游ゴシック"/>
        <family val="3"/>
        <charset val="128"/>
        <scheme val="minor"/>
      </rPr>
      <t>では、.環境憲章の制定や、地球環境との調和・共存と人間的豊かさの達成を目指す大学院棟でISO14001審査登録、グローバルポリシーの制定、学部横断型科目群「SDGs科目群」の展開、SDGs未来都市（下川町）との連携協定締結、SDGs未来都市（陸前高田市）との連携協定締結、</t>
    </r>
    <r>
      <rPr>
        <b/>
        <sz val="10"/>
        <rFont val="游ゴシック"/>
        <family val="3"/>
        <charset val="128"/>
        <scheme val="minor"/>
      </rPr>
      <t>法政大学年金（企業年金）の運用において、資産保有者としての機関投資家（＝アセットオーナー）として、「責任ある機関投資家」の諸原則（日本版スチュワードシップ・コード）の受入れ等</t>
    </r>
    <r>
      <rPr>
        <sz val="10"/>
        <rFont val="游ゴシック"/>
        <family val="3"/>
        <charset val="128"/>
        <scheme val="minor"/>
      </rPr>
      <t>SDGsに関する取り組みの歴史について公開。</t>
    </r>
    <rPh sb="1" eb="3">
      <t>ホウセイ</t>
    </rPh>
    <rPh sb="3" eb="5">
      <t>ダイガク</t>
    </rPh>
    <phoneticPr fontId="2"/>
  </si>
  <si>
    <r>
      <t>　</t>
    </r>
    <r>
      <rPr>
        <b/>
        <sz val="10"/>
        <rFont val="游ゴシック"/>
        <family val="3"/>
        <charset val="128"/>
        <scheme val="minor"/>
      </rPr>
      <t>三重大学</t>
    </r>
    <r>
      <rPr>
        <sz val="10"/>
        <rFont val="游ゴシック"/>
        <family val="3"/>
        <charset val="128"/>
        <scheme val="minor"/>
      </rPr>
      <t>では、省エネ活動や設備の運用改善などのソフト面の活動だけでは目標達成は困難なため、</t>
    </r>
    <r>
      <rPr>
        <b/>
        <sz val="10"/>
        <rFont val="游ゴシック"/>
        <family val="3"/>
        <charset val="128"/>
        <scheme val="minor"/>
      </rPr>
      <t>ハード面からも省エネ改修を進めていく仕組みとして「省エネ積立金制度」を平成29年度（2017年度）から導入。この制度はエネルギー使用者からエネルギー使用量に一定の割合（約5%）を出資してもらうことにより使用者に使用量削減のインセンティブを働かせる。</t>
    </r>
    <r>
      <rPr>
        <sz val="10"/>
        <rFont val="游ゴシック"/>
        <family val="3"/>
        <charset val="128"/>
        <scheme val="minor"/>
      </rPr>
      <t>また使用者の出資額と同程度額を大学本部から出資し、これらを積立金として省エネ改修を実施する制度であり、省エネ改修による光熱費低減、大学本部出資金および省エネ補助金により、積立金（出資）以上の省エネ工事ができ、エネルギー使用者としても利点がある。</t>
    </r>
    <rPh sb="1" eb="3">
      <t>ミエ</t>
    </rPh>
    <rPh sb="3" eb="5">
      <t>ダイガク</t>
    </rPh>
    <phoneticPr fontId="2"/>
  </si>
  <si>
    <r>
      <t>　</t>
    </r>
    <r>
      <rPr>
        <b/>
        <sz val="10"/>
        <rFont val="游ゴシック"/>
        <family val="3"/>
        <charset val="128"/>
        <scheme val="minor"/>
      </rPr>
      <t>千葉大学、東邦大学、量子科学技術研究開発機構</t>
    </r>
    <r>
      <rPr>
        <sz val="10"/>
        <rFont val="游ゴシック"/>
        <family val="3"/>
        <charset val="128"/>
        <scheme val="minor"/>
      </rPr>
      <t>は平成27年度 文部科学省科学技術人材育成費補助事業ダイバーシティ研究環境実現イニシアティブ（連携型）に採用され、</t>
    </r>
    <r>
      <rPr>
        <b/>
        <sz val="10"/>
        <rFont val="游ゴシック"/>
        <family val="3"/>
        <charset val="128"/>
        <scheme val="minor"/>
      </rPr>
      <t>女性研究者に対し、千葉大学による育児・キャリア両立体制の確立、量子科学技術研究開発機構による研究力の強化、東邦大学によるマネジメント方面への女性研究者の視野の拡大といった各組織の強みを生かし</t>
    </r>
    <r>
      <rPr>
        <sz val="10"/>
        <rFont val="游ゴシック"/>
        <family val="3"/>
        <charset val="128"/>
        <scheme val="minor"/>
      </rPr>
      <t xml:space="preserve">、多様性の拡大と女性研究者のキャリアアップを目指して連携して活動している。
</t>
    </r>
    <r>
      <rPr>
        <b/>
        <sz val="10"/>
        <rFont val="游ゴシック"/>
        <family val="3"/>
        <charset val="128"/>
        <scheme val="minor"/>
      </rPr>
      <t>　島根大学</t>
    </r>
    <r>
      <rPr>
        <sz val="10"/>
        <rFont val="游ゴシック"/>
        <family val="3"/>
        <charset val="128"/>
        <scheme val="minor"/>
      </rPr>
      <t>では2016年6月12日にしまね女性研究者ご縁ネット設立宣言を行い、</t>
    </r>
    <r>
      <rPr>
        <b/>
        <sz val="10"/>
        <rFont val="游ゴシック"/>
        <family val="3"/>
        <charset val="128"/>
        <scheme val="minor"/>
      </rPr>
      <t>しまねという地縁を大切に思う女性研究者がつながり、支えあい、そして互いに高め合って、世界に成果を発信する研究リーダーとなることを目的として研究者ネットワークを立ち上げた</t>
    </r>
    <r>
      <rPr>
        <sz val="10"/>
        <rFont val="游ゴシック"/>
        <family val="3"/>
        <charset val="128"/>
        <scheme val="minor"/>
      </rPr>
      <t>。2018年6月に島根大学の研究者として限定せずに山陰両県の高等教育機関および民間の機関で活動を行なっている女性研究者のネットワークを広げ、</t>
    </r>
    <r>
      <rPr>
        <b/>
        <sz val="10"/>
        <rFont val="游ゴシック"/>
        <family val="3"/>
        <charset val="128"/>
        <scheme val="minor"/>
      </rPr>
      <t>同年12月には男性研究者も参加しやすいようにSAN’INご縁ネットという名称に変更。</t>
    </r>
    <r>
      <rPr>
        <sz val="10"/>
        <rFont val="游ゴシック"/>
        <family val="3"/>
        <charset val="128"/>
        <scheme val="minor"/>
      </rPr>
      <t>また、文部科学省の2019年度科学技術人材育成費補助事業「ダイバーシティ研究環境実現イニシアティブ（牽引型）」の取組機関に選定されている。</t>
    </r>
    <phoneticPr fontId="2"/>
  </si>
  <si>
    <r>
      <t>　</t>
    </r>
    <r>
      <rPr>
        <b/>
        <sz val="10"/>
        <rFont val="游ゴシック"/>
        <family val="3"/>
        <charset val="128"/>
        <scheme val="minor"/>
      </rPr>
      <t>花王</t>
    </r>
    <r>
      <rPr>
        <sz val="10"/>
        <rFont val="游ゴシック"/>
        <family val="3"/>
        <charset val="128"/>
        <scheme val="minor"/>
      </rPr>
      <t>では、</t>
    </r>
    <r>
      <rPr>
        <b/>
        <sz val="10"/>
        <rFont val="游ゴシック"/>
        <family val="3"/>
        <charset val="128"/>
        <scheme val="minor"/>
      </rPr>
      <t>持続的な利益ある成長と、事業活動を通じた社会のサステナビリティへの貢献に悪影響を与えるリスクとして、特に重要な14の主要リスクを、リスク・危機管理委員会、経営会議で選定し、主管部門が対応方針を策定して進捗管理を行なっている。</t>
    </r>
    <r>
      <rPr>
        <sz val="10"/>
        <rFont val="游ゴシック"/>
        <family val="3"/>
        <charset val="128"/>
        <scheme val="minor"/>
      </rPr>
      <t>これら主要リスクの中で、経営への影響が特に大きく、対応の強化が必要なリスクを「コーポレートリスク」と定めて、年1回、社内外のリスク分析と経営層へのヒアリングなどを基に、経営会議でリスクテーマとリスクオーナー（テーマ対応の責任者：執行役員）を選定している。各リスクオーナーは対策チームを立ち上げて検討を進め、年4回開催されるリスク・危機管理委員会で進捗管理を行なっている。
　</t>
    </r>
    <r>
      <rPr>
        <b/>
        <sz val="10"/>
        <rFont val="游ゴシック"/>
        <family val="3"/>
        <charset val="128"/>
        <scheme val="minor"/>
      </rPr>
      <t>トヨタ自動車</t>
    </r>
    <r>
      <rPr>
        <sz val="10"/>
        <rFont val="游ゴシック"/>
        <family val="3"/>
        <charset val="128"/>
        <scheme val="minor"/>
      </rPr>
      <t>では、</t>
    </r>
    <r>
      <rPr>
        <b/>
        <sz val="10"/>
        <rFont val="游ゴシック"/>
        <family val="3"/>
        <charset val="128"/>
        <scheme val="minor"/>
      </rPr>
      <t>グローバルリスクマネジメントの責任者として「Chief Risk Officer（CRO）」、及び「Deputy CRO（DCRO）」を配し、グローバルな視点で、事業活動において発生するリスクを予防・軽減するための活動に取り組んでいる。</t>
    </r>
    <r>
      <rPr>
        <sz val="10"/>
        <rFont val="游ゴシック"/>
        <family val="3"/>
        <charset val="128"/>
        <scheme val="minor"/>
      </rPr>
      <t>また、ガバナンスおよびリスクマネジメントの観点から、情報セキュリティに対する基本的な考え方や取り組み姿勢を明確にし、トヨタ自動車および子会社が一体となって取り組むことを目的として策定した「情報セキュリティ基本方針」に基づき、情報セキュリティ強化に向けてさまざまな活動に取り組んでいる。またCRO(Chief Risk Officer)の監督のもと、</t>
    </r>
    <r>
      <rPr>
        <b/>
        <sz val="10"/>
        <rFont val="游ゴシック"/>
        <family val="3"/>
        <charset val="128"/>
        <scheme val="minor"/>
      </rPr>
      <t>環境分野を含むトヨタの企業活動・行動に関わる全てのリスクを網羅的に収集し分析し、対策を講じる仕組み（TGRS)を整備し、未然防止活動を主眼とした管理を推進している。</t>
    </r>
    <rPh sb="1" eb="3">
      <t>カオウ</t>
    </rPh>
    <phoneticPr fontId="2"/>
  </si>
  <si>
    <r>
      <rPr>
        <b/>
        <sz val="10"/>
        <rFont val="游ゴシック"/>
        <family val="3"/>
        <charset val="128"/>
        <scheme val="minor"/>
      </rPr>
      <t>　北海道大学</t>
    </r>
    <r>
      <rPr>
        <sz val="10"/>
        <rFont val="游ゴシック"/>
        <family val="3"/>
        <charset val="128"/>
        <scheme val="minor"/>
      </rPr>
      <t>では、</t>
    </r>
    <r>
      <rPr>
        <b/>
        <sz val="10"/>
        <rFont val="游ゴシック"/>
        <family val="3"/>
        <charset val="128"/>
        <scheme val="minor"/>
      </rPr>
      <t>サステイナブルキャンパス評価システムA S S C（Assessment System for Sustainable Campus, アスク）</t>
    </r>
    <r>
      <rPr>
        <sz val="10"/>
        <rFont val="游ゴシック"/>
        <family val="3"/>
        <charset val="128"/>
        <scheme val="minor"/>
      </rPr>
      <t>を2013年に開発。ASSCとは、キャンパスのサステイナビリティ実現に必要な素地を評価基準として洗い出したアンケート形式の評価システムである。</t>
    </r>
    <phoneticPr fontId="2"/>
  </si>
  <si>
    <r>
      <rPr>
        <b/>
        <sz val="10"/>
        <rFont val="游ゴシック"/>
        <family val="3"/>
        <charset val="128"/>
        <scheme val="minor"/>
      </rPr>
      <t>　花王</t>
    </r>
    <r>
      <rPr>
        <sz val="10"/>
        <rFont val="游ゴシック"/>
        <family val="3"/>
        <charset val="128"/>
        <scheme val="minor"/>
      </rPr>
      <t>では、持続的な利益ある成長と、</t>
    </r>
    <r>
      <rPr>
        <b/>
        <sz val="10"/>
        <rFont val="游ゴシック"/>
        <family val="3"/>
        <charset val="128"/>
        <scheme val="minor"/>
      </rPr>
      <t>事業活動を通じた社会のサステナビリティへの貢献に悪影響を与えるリスクとして、特に重要な14の主要リスクを、リスク・危機管理委員会、経営会議で選定し、主管部門が対応方針を策定して進捗管理を行なっている</t>
    </r>
    <r>
      <rPr>
        <sz val="10"/>
        <rFont val="游ゴシック"/>
        <family val="3"/>
        <charset val="128"/>
        <scheme val="minor"/>
      </rPr>
      <t>。これら主要リスクの中で、経営への影響が特に大きく、対応の強化が必要なリスクを「コーポレートリスク」と定めて、年1回、社内外のリスク分析と経営層へのヒアリングなどを基に、経営会議でリスクテーマとリスクオーナー（テーマ対応の責任者：執行役員）を選定している。各リスクオーナーは対策チームを立ち上げて検討を進め、年4回開催されるリスク・危機管理委員会で進捗管理を行なっている。</t>
    </r>
    <rPh sb="1" eb="3">
      <t>カオウ</t>
    </rPh>
    <phoneticPr fontId="2"/>
  </si>
  <si>
    <r>
      <t>　</t>
    </r>
    <r>
      <rPr>
        <b/>
        <sz val="10"/>
        <rFont val="游ゴシック"/>
        <family val="3"/>
        <charset val="128"/>
        <scheme val="minor"/>
      </rPr>
      <t>名古屋大学</t>
    </r>
    <r>
      <rPr>
        <sz val="10"/>
        <rFont val="游ゴシック"/>
        <family val="3"/>
        <charset val="128"/>
        <scheme val="minor"/>
      </rPr>
      <t>の環境安全衛生推進本部には、環境安全衛生管理室が設置されており、環境安全衛生管理、安全教育の実施、実験廃液等の外部委託処理の管理、化学物質管理システムの運用、事故発生時の調査等を担当。キャンパスマネジメント推進本部では、</t>
    </r>
    <r>
      <rPr>
        <b/>
        <sz val="10"/>
        <rFont val="游ゴシック"/>
        <family val="3"/>
        <charset val="128"/>
        <scheme val="minor"/>
      </rPr>
      <t>省エネルギーに関する企画、立案、実施、分析を行い、PDCA（Plan、Do、Check、Action：計画、実行、評価、改善）サイクルを回している</t>
    </r>
    <r>
      <rPr>
        <sz val="10"/>
        <rFont val="游ゴシック"/>
        <family val="3"/>
        <charset val="128"/>
        <scheme val="minor"/>
      </rPr>
      <t>。（環境マネジメントシステム（EMS））</t>
    </r>
    <rPh sb="1" eb="4">
      <t>ナゴヤ</t>
    </rPh>
    <rPh sb="4" eb="6">
      <t>ダイガク</t>
    </rPh>
    <phoneticPr fontId="2"/>
  </si>
  <si>
    <r>
      <t>　</t>
    </r>
    <r>
      <rPr>
        <b/>
        <sz val="10"/>
        <rFont val="游ゴシック"/>
        <family val="3"/>
        <charset val="128"/>
        <scheme val="minor"/>
      </rPr>
      <t>千葉大学</t>
    </r>
    <r>
      <rPr>
        <sz val="10"/>
        <rFont val="游ゴシック"/>
        <family val="3"/>
        <charset val="128"/>
        <scheme val="minor"/>
      </rPr>
      <t>では、公的機関から受けた助成金に加え、研究者が財団法人あるいは民間企業等から得た助成金も、部局長による取り扱い判断を受けたのち、多くの場合奨学寄附金として大学に登録される。また、職員には研究費の申請に関しても厳正に規則を守ることが要求され、こうした</t>
    </r>
    <r>
      <rPr>
        <b/>
        <sz val="10"/>
        <rFont val="游ゴシック"/>
        <family val="3"/>
        <charset val="128"/>
        <scheme val="minor"/>
      </rPr>
      <t>規則の遵守を確固としたものにするため部局長に資金管理に関して指導する公的研究費等コンプライアンス室が設置されている。</t>
    </r>
    <phoneticPr fontId="2"/>
  </si>
  <si>
    <r>
      <rPr>
        <b/>
        <sz val="10"/>
        <rFont val="游ゴシック"/>
        <family val="3"/>
        <charset val="128"/>
        <scheme val="minor"/>
      </rPr>
      <t>　富士フイルムHD</t>
    </r>
    <r>
      <rPr>
        <sz val="10"/>
        <rFont val="游ゴシック"/>
        <family val="3"/>
        <charset val="128"/>
        <scheme val="minor"/>
      </rPr>
      <t>では、</t>
    </r>
    <r>
      <rPr>
        <b/>
        <sz val="10"/>
        <rFont val="游ゴシック"/>
        <family val="3"/>
        <charset val="128"/>
        <scheme val="minor"/>
      </rPr>
      <t>製品の環境負荷を、ライフサイクルアセスメント（LCA）手法により、定量的データとして表示する環境情報表示（ISO14025）をしている。</t>
    </r>
    <r>
      <rPr>
        <sz val="10"/>
        <rFont val="游ゴシック"/>
        <family val="3"/>
        <charset val="128"/>
        <scheme val="minor"/>
      </rPr>
      <t>また第三者認証機関が製品分類と判定基準を制定し、運営する第三者認証（ISO14024）。日本ではエコマークがこれにあたり、事業者の申請に応じて審査し、マーク使用を許可している。認証製品にはそのマークを貼付でき、環境保全を考える消費者による商品選択を促進でしている。
　</t>
    </r>
    <r>
      <rPr>
        <b/>
        <sz val="10"/>
        <rFont val="游ゴシック"/>
        <family val="3"/>
        <charset val="128"/>
        <scheme val="minor"/>
      </rPr>
      <t>積水化学グループ</t>
    </r>
    <r>
      <rPr>
        <sz val="10"/>
        <rFont val="游ゴシック"/>
        <family val="3"/>
        <charset val="128"/>
        <scheme val="minor"/>
      </rPr>
      <t>では、</t>
    </r>
    <r>
      <rPr>
        <b/>
        <sz val="10"/>
        <rFont val="游ゴシック"/>
        <family val="3"/>
        <charset val="128"/>
        <scheme val="minor"/>
      </rPr>
      <t>製品の企画・開発時に、製品のライフサイクルすべての段階で、環境影響評価を実施している。</t>
    </r>
    <r>
      <rPr>
        <sz val="10"/>
        <rFont val="游ゴシック"/>
        <family val="3"/>
        <charset val="128"/>
        <scheme val="minor"/>
      </rPr>
      <t>これを前提とし、上市後、サステナビリティ貢献製品の認定に関しては、社内基準を基に社会課題解決への貢献度の判断を行っている。サステナビリティ貢献製品は社内基準を基に認定登録を行っている。その基準および考え方やその結果の妥当性に関して、</t>
    </r>
    <r>
      <rPr>
        <b/>
        <sz val="10"/>
        <rFont val="游ゴシック"/>
        <family val="3"/>
        <charset val="128"/>
        <scheme val="minor"/>
      </rPr>
      <t>産官学のさまざまなバックグラウンドを持つ社外アドバイザーよりご意見、アドバイスをいただき基準の高さや透明性を担保している。また企業活動が環境に与える負荷（自然資本の利用）と環境への貢献度合い（自然資本へのリターン）を一つの指標で表したSEKISUI環境サステナブルインデックスを開発。</t>
    </r>
    <phoneticPr fontId="2"/>
  </si>
  <si>
    <r>
      <rPr>
        <b/>
        <sz val="10"/>
        <rFont val="游ゴシック"/>
        <family val="3"/>
        <charset val="128"/>
        <scheme val="minor"/>
      </rPr>
      <t>　富士通</t>
    </r>
    <r>
      <rPr>
        <sz val="10"/>
        <rFont val="游ゴシック"/>
        <family val="3"/>
        <charset val="128"/>
        <scheme val="minor"/>
      </rPr>
      <t>では、サプライチェーンに関して、富士通グループにおける強制労働・児童労働の防止に向けた取り組みを確認するために</t>
    </r>
    <r>
      <rPr>
        <b/>
        <sz val="10"/>
        <rFont val="游ゴシック"/>
        <family val="3"/>
        <charset val="128"/>
        <scheme val="minor"/>
      </rPr>
      <t>ISO26000に基づいたCSR書面調査を実施</t>
    </r>
    <r>
      <rPr>
        <sz val="10"/>
        <rFont val="游ゴシック"/>
        <family val="3"/>
        <charset val="128"/>
        <scheme val="minor"/>
      </rPr>
      <t>、また取引先に対しては、</t>
    </r>
    <r>
      <rPr>
        <b/>
        <sz val="10"/>
        <rFont val="游ゴシック"/>
        <family val="3"/>
        <charset val="128"/>
        <scheme val="minor"/>
      </rPr>
      <t>「富士通CSR調達指針」</t>
    </r>
    <r>
      <rPr>
        <sz val="10"/>
        <rFont val="游ゴシック"/>
        <family val="3"/>
        <charset val="128"/>
        <scheme val="minor"/>
      </rPr>
      <t>を公表し、その中で強制労働・児童労働の排除を要請しており、</t>
    </r>
    <r>
      <rPr>
        <b/>
        <sz val="10"/>
        <rFont val="游ゴシック"/>
        <family val="3"/>
        <charset val="128"/>
        <scheme val="minor"/>
      </rPr>
      <t>強制労働・児童労働の排除を含むCSRへの取り組み状況を確認する書面調査も実施</t>
    </r>
    <r>
      <rPr>
        <sz val="10"/>
        <rFont val="游ゴシック"/>
        <family val="3"/>
        <charset val="128"/>
        <scheme val="minor"/>
      </rPr>
      <t>している。 紛争を助長している、あるいは強制労働や人権侵害と関連しているリスクの高い鉱物を、富士通グループの製品や部品、およびサプライチェーンから排除していくことも方針としている（高リスク鉱物として、タンタル・錫・金・タングステンおよびコバルトを特定）。こういった高リスク鉱物はResponsible Materials Initiative（RMI）の「紛争鉱物報告テンプレート（CMRT）」、「コバルト報告テンプレート（CRT）」を使用した書面調査によって特定している。JEITAの資材委員会が標準化したフォームを使用し、BCM（事業継続マネジメント）取り組みに関する調査を、取引先に毎年実施、回答は分析してフィードバックを行っている。</t>
    </r>
    <r>
      <rPr>
        <b/>
        <sz val="10"/>
        <rFont val="游ゴシック"/>
        <family val="3"/>
        <charset val="128"/>
        <scheme val="minor"/>
      </rPr>
      <t>ビジネス・ミーティングにおいてはお取引先評価制度における主要取引先に経営陣が結果を直接フィードバック、ビジネス展望や調達戦略、CSRの項目についても説明し、基準に満たない場合には改善を要請する。</t>
    </r>
    <phoneticPr fontId="2"/>
  </si>
  <si>
    <r>
      <rPr>
        <b/>
        <sz val="10"/>
        <rFont val="游ゴシック"/>
        <family val="3"/>
        <charset val="128"/>
        <scheme val="minor"/>
      </rPr>
      <t>　富士通</t>
    </r>
    <r>
      <rPr>
        <sz val="10"/>
        <rFont val="游ゴシック"/>
        <family val="3"/>
        <charset val="128"/>
        <scheme val="minor"/>
      </rPr>
      <t>では、富士通グループの事業その他におけるリスクを適切に把握し、対応することを経営における重要な課題と位置づけ、取締役会が決定した「内部統制体制の整備に関する基本方針」に基づき、取締役会に直属するリスクマネジメントおよびコンプライアンスにかかる最高決定機関として、</t>
    </r>
    <r>
      <rPr>
        <b/>
        <sz val="10"/>
        <rFont val="游ゴシック"/>
        <family val="3"/>
        <charset val="128"/>
        <scheme val="minor"/>
      </rPr>
      <t>リスク・コンプライアンス委員会</t>
    </r>
    <r>
      <rPr>
        <sz val="10"/>
        <rFont val="游ゴシック"/>
        <family val="3"/>
        <charset val="128"/>
        <scheme val="minor"/>
      </rPr>
      <t>を設置している。</t>
    </r>
    <r>
      <rPr>
        <b/>
        <sz val="10"/>
        <rFont val="游ゴシック"/>
        <family val="3"/>
        <charset val="128"/>
        <scheme val="minor"/>
      </rPr>
      <t>同委員会は、国内外の富士通の各部門および各グループ会社の事業活動に伴う重要リスクの抽出・分析・評価（当社グループにおいて重要と考えられる33項目のリスクを中心に実施）を行い</t>
    </r>
    <r>
      <rPr>
        <sz val="10"/>
        <rFont val="游ゴシック"/>
        <family val="3"/>
        <charset val="128"/>
        <scheme val="minor"/>
      </rPr>
      <t>、これらに対する回避・軽減・移転・保有などの対策状況を確認したうえで、対策の策定や見直しを図っている。また、</t>
    </r>
    <r>
      <rPr>
        <b/>
        <sz val="10"/>
        <rFont val="游ゴシック"/>
        <family val="3"/>
        <charset val="128"/>
        <scheme val="minor"/>
      </rPr>
      <t>抽出・分析・評価された重要リスクについては、ランキング化やマップ化等により可視化し定期的に取締役会に報告</t>
    </r>
    <r>
      <rPr>
        <sz val="10"/>
        <rFont val="游ゴシック"/>
        <family val="3"/>
        <charset val="128"/>
        <scheme val="minor"/>
      </rPr>
      <t>をしている。</t>
    </r>
    <phoneticPr fontId="2"/>
  </si>
  <si>
    <r>
      <t>　</t>
    </r>
    <r>
      <rPr>
        <b/>
        <sz val="10"/>
        <rFont val="游ゴシック"/>
        <family val="3"/>
        <charset val="128"/>
        <scheme val="minor"/>
      </rPr>
      <t>農業・食品産業技術総合研究機構</t>
    </r>
    <r>
      <rPr>
        <sz val="10"/>
        <rFont val="游ゴシック"/>
        <family val="3"/>
        <charset val="128"/>
        <scheme val="minor"/>
      </rPr>
      <t>では、</t>
    </r>
    <r>
      <rPr>
        <b/>
        <sz val="10"/>
        <rFont val="游ゴシック"/>
        <family val="3"/>
        <charset val="128"/>
        <scheme val="minor"/>
      </rPr>
      <t>環境配慮促進法（環境省）及び省エネ法（経産省）に基づき、第４期中長期計画と連動した環境配慮マスタープランを定め、事業活動に伴う温室効果ガスやエネルギー使用量の削減を進めている</t>
    </r>
    <r>
      <rPr>
        <sz val="10"/>
        <rFont val="游ゴシック"/>
        <family val="3"/>
        <charset val="128"/>
        <scheme val="minor"/>
      </rPr>
      <t>。その結果、2019年度の温室効果ガスの総排出量は、政府の削減目標（2013年度比10％減）を上回る23.5％減を達成。また、研究活動では農業や食品産業における環境負荷物質の排出削減や温暖化適応できる農作物品種など、環境問題の解決に貢献する技術の開発も進めている。</t>
    </r>
    <phoneticPr fontId="2"/>
  </si>
  <si>
    <r>
      <rPr>
        <b/>
        <sz val="10"/>
        <rFont val="游ゴシック"/>
        <family val="3"/>
        <charset val="128"/>
        <scheme val="minor"/>
      </rPr>
      <t>　リコー</t>
    </r>
    <r>
      <rPr>
        <sz val="10"/>
        <rFont val="游ゴシック"/>
        <family val="3"/>
        <charset val="128"/>
        <scheme val="minor"/>
      </rPr>
      <t>では、2018年からスタートした</t>
    </r>
    <r>
      <rPr>
        <b/>
        <sz val="10"/>
        <rFont val="游ゴシック"/>
        <family val="3"/>
        <charset val="128"/>
        <scheme val="minor"/>
      </rPr>
      <t>リコージャパンのSDGsキーパーソン制度がある</t>
    </r>
    <r>
      <rPr>
        <sz val="10"/>
        <rFont val="游ゴシック"/>
        <family val="3"/>
        <charset val="128"/>
        <scheme val="minor"/>
      </rPr>
      <t>。全国の支社を含む各組織から</t>
    </r>
    <r>
      <rPr>
        <b/>
        <sz val="10"/>
        <rFont val="游ゴシック"/>
        <family val="3"/>
        <charset val="128"/>
        <scheme val="minor"/>
      </rPr>
      <t>約410名（2021年6月現在）のキーパーソンが登録</t>
    </r>
    <r>
      <rPr>
        <sz val="10"/>
        <rFont val="游ゴシック"/>
        <family val="3"/>
        <charset val="128"/>
        <scheme val="minor"/>
      </rPr>
      <t>され、社内外へのSDGs展開活動を行う。また、お客様や各地域の課題を理解し、提供価値を考え、</t>
    </r>
    <r>
      <rPr>
        <b/>
        <sz val="10"/>
        <rFont val="游ゴシック"/>
        <family val="3"/>
        <charset val="128"/>
        <scheme val="minor"/>
      </rPr>
      <t>事業を通じたSDGsへの貢献を牽引する役割</t>
    </r>
    <r>
      <rPr>
        <sz val="10"/>
        <rFont val="游ゴシック"/>
        <family val="3"/>
        <charset val="128"/>
        <scheme val="minor"/>
      </rPr>
      <t>を果たす。</t>
    </r>
    <phoneticPr fontId="2"/>
  </si>
  <si>
    <r>
      <rPr>
        <b/>
        <sz val="10"/>
        <rFont val="游ゴシック"/>
        <family val="3"/>
        <charset val="128"/>
        <scheme val="minor"/>
      </rPr>
      <t>　宇宙航空研究開発機構</t>
    </r>
    <r>
      <rPr>
        <sz val="10"/>
        <rFont val="游ゴシック"/>
        <family val="3"/>
        <charset val="128"/>
        <scheme val="minor"/>
      </rPr>
      <t>では、</t>
    </r>
    <r>
      <rPr>
        <b/>
        <sz val="10"/>
        <rFont val="游ゴシック"/>
        <family val="3"/>
        <charset val="128"/>
        <scheme val="minor"/>
      </rPr>
      <t>キャリア支援として、職場の直接の上司とは別に、経験豊かなメンターが対話をしながら</t>
    </r>
    <r>
      <rPr>
        <sz val="10"/>
        <rFont val="游ゴシック"/>
        <family val="3"/>
        <charset val="128"/>
        <scheme val="minor"/>
      </rPr>
      <t>、メンティのキャリア形成上の課題解決や悩みの解消を援助し個人の成長をサポートする制度を構築。また特別休暇には、</t>
    </r>
    <r>
      <rPr>
        <b/>
        <sz val="10"/>
        <rFont val="游ゴシック"/>
        <family val="3"/>
        <charset val="128"/>
        <scheme val="minor"/>
      </rPr>
      <t>ボランティア活動や骨髄移植のための骨髄液提供の際に付与される休暇</t>
    </r>
    <r>
      <rPr>
        <sz val="10"/>
        <rFont val="游ゴシック"/>
        <family val="3"/>
        <charset val="128"/>
        <scheme val="minor"/>
      </rPr>
      <t>などもある。</t>
    </r>
    <phoneticPr fontId="2"/>
  </si>
  <si>
    <r>
      <rPr>
        <b/>
        <sz val="10"/>
        <rFont val="游ゴシック"/>
        <family val="3"/>
        <charset val="128"/>
        <scheme val="minor"/>
      </rPr>
      <t>　富士通</t>
    </r>
    <r>
      <rPr>
        <sz val="10"/>
        <rFont val="游ゴシック"/>
        <family val="3"/>
        <charset val="128"/>
        <scheme val="minor"/>
      </rPr>
      <t>では、環境活動を計画的かつ継続的にレベルアップさせるため、具体的な取り組み目標として環境行動計画を定め、PDCAサイクルを回している。環境行動計画は1993年から継続的に更新しており、第8期（2016～2018年度）以降は、</t>
    </r>
    <r>
      <rPr>
        <b/>
        <sz val="10"/>
        <rFont val="游ゴシック"/>
        <family val="3"/>
        <charset val="128"/>
        <scheme val="minor"/>
      </rPr>
      <t>中長期環境ビジョンからバックキャストした計画を策定し</t>
    </r>
    <r>
      <rPr>
        <sz val="10"/>
        <rFont val="游ゴシック"/>
        <family val="3"/>
        <charset val="128"/>
        <scheme val="minor"/>
      </rPr>
      <t>、2019年～2020年度まで第9期環境行動計画を推進してきた。第10期（2021～2022年度）でもグローバルな社会課題に対応した活動を引き続き推進している。
　</t>
    </r>
    <r>
      <rPr>
        <b/>
        <sz val="10"/>
        <rFont val="游ゴシック"/>
        <family val="3"/>
        <charset val="128"/>
        <scheme val="minor"/>
      </rPr>
      <t>事業拠点におけるGHG排出量の削減</t>
    </r>
    <r>
      <rPr>
        <sz val="10"/>
        <rFont val="游ゴシック"/>
        <family val="3"/>
        <charset val="128"/>
        <scheme val="minor"/>
      </rPr>
      <t>、データセンターのPUE（電力使用効率）改善、再生可能エネルギーの利用量拡大、製品の省資源化・資源循環性向上、廃棄物発生量の抑制、製品の資源再利用、水使用量の削減、化学物質排出量の抑制、</t>
    </r>
    <r>
      <rPr>
        <b/>
        <sz val="10"/>
        <rFont val="游ゴシック"/>
        <family val="3"/>
        <charset val="128"/>
        <scheme val="minor"/>
      </rPr>
      <t>製品使用時の消費電力低減化によるCO2排出量の削減、サプライチェーン上流におけるCO2排出量削減と水資源保全の取り組み等</t>
    </r>
    <r>
      <rPr>
        <sz val="10"/>
        <rFont val="游ゴシック"/>
        <family val="3"/>
        <charset val="128"/>
        <scheme val="minor"/>
      </rPr>
      <t>の取り組みを実施。</t>
    </r>
    <rPh sb="1" eb="4">
      <t>フジツウ</t>
    </rPh>
    <phoneticPr fontId="2"/>
  </si>
  <si>
    <r>
      <rPr>
        <b/>
        <sz val="10"/>
        <rFont val="游ゴシック"/>
        <family val="3"/>
        <charset val="128"/>
        <scheme val="minor"/>
      </rPr>
      <t>　富士通グループ</t>
    </r>
    <r>
      <rPr>
        <sz val="10"/>
        <rFont val="游ゴシック"/>
        <family val="3"/>
        <charset val="128"/>
        <scheme val="minor"/>
      </rPr>
      <t>では、気候変動への対応を重要課題（マテリアリティ）と捉え、従来から環境行動計画の目標に掲げ積極的に取り組んできた。さらに、課題解決にリーディング企業として貢献するには、長期的なビジョンを持って、富士通グループが一丸となって取り組むことが必要であると認識し、外部有識者へのヒアリングや外部団体などの活動を通じての知見収集や様々なステークホルダーとの対話を行った。これらを踏まえて、社長を委員長とする環境経営委員会で、気候変動に関する中長期環境ビジョン「</t>
    </r>
    <r>
      <rPr>
        <b/>
        <sz val="10"/>
        <rFont val="游ゴシック"/>
        <family val="3"/>
        <charset val="128"/>
        <scheme val="minor"/>
      </rPr>
      <t>FUJITSU Climate and Energy Vision</t>
    </r>
    <r>
      <rPr>
        <sz val="10"/>
        <rFont val="游ゴシック"/>
        <family val="3"/>
        <charset val="128"/>
        <scheme val="minor"/>
      </rPr>
      <t>」を策定し、2017年5月に発表した。また、2021年4月には自らの脱炭素化への動きを加速するため、</t>
    </r>
    <r>
      <rPr>
        <b/>
        <sz val="10"/>
        <rFont val="游ゴシック"/>
        <family val="3"/>
        <charset val="128"/>
        <scheme val="minor"/>
      </rPr>
      <t>削減ロードマップの2030年目標を33％から71.4％まで上方修正</t>
    </r>
    <r>
      <rPr>
        <sz val="10"/>
        <rFont val="游ゴシック"/>
        <family val="3"/>
        <charset val="128"/>
        <scheme val="minor"/>
      </rPr>
      <t>している。</t>
    </r>
    <phoneticPr fontId="2"/>
  </si>
  <si>
    <r>
      <rPr>
        <b/>
        <sz val="10"/>
        <rFont val="游ゴシック"/>
        <family val="3"/>
        <charset val="128"/>
        <scheme val="minor"/>
      </rPr>
      <t>　農業・食品産業技術総合研究機構</t>
    </r>
    <r>
      <rPr>
        <sz val="10"/>
        <rFont val="游ゴシック"/>
        <family val="3"/>
        <charset val="128"/>
        <scheme val="minor"/>
      </rPr>
      <t>では、環境配慮促進法（環境省）及び省エネ法（経産省）に基づき、第４期中長期計画と連動した環境配慮マスタープランを定め、事業活動に伴う温室効果ガスやエネルギー使用量の削減を進める。</t>
    </r>
    <r>
      <rPr>
        <b/>
        <sz val="10"/>
        <rFont val="游ゴシック"/>
        <family val="3"/>
        <charset val="128"/>
        <scheme val="minor"/>
      </rPr>
      <t>その結果、2019年度の温室効果ガスの総排出量は、政府の削減目標（2013年度比10％減）を上回る23.5％減を達成</t>
    </r>
    <r>
      <rPr>
        <sz val="10"/>
        <rFont val="游ゴシック"/>
        <family val="3"/>
        <charset val="128"/>
        <scheme val="minor"/>
      </rPr>
      <t>。また、研究活動では農業や食品産業における環境負荷物質の排出削減や温暖化適応できる農作物品種など、環境問題の解決に貢献する技術の開発も進める。</t>
    </r>
    <phoneticPr fontId="2"/>
  </si>
  <si>
    <r>
      <t>　</t>
    </r>
    <r>
      <rPr>
        <b/>
        <sz val="10"/>
        <rFont val="游ゴシック"/>
        <family val="3"/>
        <charset val="128"/>
        <scheme val="minor"/>
      </rPr>
      <t>日立製作所</t>
    </r>
    <r>
      <rPr>
        <sz val="10"/>
        <rFont val="游ゴシック"/>
        <family val="3"/>
        <charset val="128"/>
        <scheme val="minor"/>
      </rPr>
      <t>では、</t>
    </r>
    <r>
      <rPr>
        <b/>
        <sz val="10"/>
        <rFont val="游ゴシック"/>
        <family val="3"/>
        <charset val="128"/>
        <scheme val="minor"/>
      </rPr>
      <t>日立が主要な事業を通じてSDGsの達成に特に大きく貢献できる目標を5つ、企業活動全体を通じて貢献する目標として6つ特定</t>
    </r>
    <r>
      <rPr>
        <sz val="10"/>
        <rFont val="游ゴシック"/>
        <family val="3"/>
        <charset val="128"/>
        <scheme val="minor"/>
      </rPr>
      <t>した。後者は日立のすべての事業・経営戦略に関係しており、企業としてのサステナビリティに影響を与えるものであると考える。各BUおよびグループ会社における主要事業を選択した上であらかじめ用意した</t>
    </r>
    <r>
      <rPr>
        <b/>
        <sz val="10"/>
        <rFont val="游ゴシック"/>
        <family val="3"/>
        <charset val="128"/>
        <scheme val="minor"/>
      </rPr>
      <t>「社会・環境インパクトの項目一覧」から関連する項目を特定し、ポジティブおよびネガティブのインパクトを整理</t>
    </r>
    <r>
      <rPr>
        <sz val="10"/>
        <rFont val="游ゴシック"/>
        <family val="3"/>
        <charset val="128"/>
        <scheme val="minor"/>
      </rPr>
      <t>している。さらに特定したインパクトに関連するステークホルダーを特定し、ロジックモデルにまとめている。</t>
    </r>
    <phoneticPr fontId="2"/>
  </si>
  <si>
    <r>
      <rPr>
        <b/>
        <sz val="10"/>
        <rFont val="游ゴシック"/>
        <family val="3"/>
        <charset val="128"/>
        <scheme val="minor"/>
      </rPr>
      <t>　オムロン</t>
    </r>
    <r>
      <rPr>
        <sz val="10"/>
        <rFont val="游ゴシック"/>
        <family val="3"/>
        <charset val="128"/>
        <scheme val="minor"/>
      </rPr>
      <t>では、使用電力のクリーン化を推進していくために、</t>
    </r>
    <r>
      <rPr>
        <b/>
        <sz val="10"/>
        <rFont val="游ゴシック"/>
        <family val="3"/>
        <charset val="128"/>
        <scheme val="minor"/>
      </rPr>
      <t>自社施設への太陽光発電システムの設置および、「CO2ゼロ電力」の調達</t>
    </r>
    <r>
      <rPr>
        <sz val="10"/>
        <rFont val="游ゴシック"/>
        <family val="3"/>
        <charset val="128"/>
        <scheme val="minor"/>
      </rPr>
      <t>を進めてきた。自社施設への太陽光発電システムの設置に向け、各拠点の敷地内を巡り、太陽光パネルを設置できる頑丈な屋根や十分なスペースなどの実現可能性を調査。2020年度までに</t>
    </r>
    <r>
      <rPr>
        <b/>
        <sz val="10"/>
        <rFont val="游ゴシック"/>
        <family val="3"/>
        <charset val="128"/>
        <scheme val="minor"/>
      </rPr>
      <t>滋賀県野洲、草津、京都府桂川、三重県松阪、岡山、大分の6つの拠点で、太陽光発電システムを導入</t>
    </r>
    <r>
      <rPr>
        <sz val="10"/>
        <rFont val="游ゴシック"/>
        <family val="3"/>
        <charset val="128"/>
        <scheme val="minor"/>
      </rPr>
      <t>。</t>
    </r>
    <phoneticPr fontId="2"/>
  </si>
  <si>
    <r>
      <rPr>
        <b/>
        <sz val="10"/>
        <rFont val="游ゴシック"/>
        <family val="3"/>
        <charset val="128"/>
        <scheme val="minor"/>
      </rPr>
      <t>　三重大学</t>
    </r>
    <r>
      <rPr>
        <sz val="10"/>
        <rFont val="游ゴシック"/>
        <family val="3"/>
        <charset val="128"/>
        <scheme val="minor"/>
      </rPr>
      <t>では、</t>
    </r>
    <r>
      <rPr>
        <b/>
        <sz val="10"/>
        <rFont val="游ゴシック"/>
        <family val="3"/>
        <charset val="128"/>
        <scheme val="minor"/>
      </rPr>
      <t>学生・教職員が学内で実施した環境・省エネ活動を「見える化」し、</t>
    </r>
    <r>
      <rPr>
        <sz val="10"/>
        <rFont val="游ゴシック"/>
        <family val="3"/>
        <charset val="128"/>
        <scheme val="minor"/>
      </rPr>
      <t>活動内容に応じたポイントを付与して獲得し貯めたポイントに応じて、希望する物品との交換できる仕組みを持った</t>
    </r>
    <r>
      <rPr>
        <b/>
        <sz val="10"/>
        <rFont val="游ゴシック"/>
        <family val="3"/>
        <charset val="128"/>
        <scheme val="minor"/>
      </rPr>
      <t>MIEUポイントシステムを平成24年度から実施</t>
    </r>
    <r>
      <rPr>
        <sz val="10"/>
        <rFont val="游ゴシック"/>
        <family val="3"/>
        <charset val="128"/>
        <scheme val="minor"/>
      </rPr>
      <t>。環境活動の主なものとして、講義室・研究室・事務所の照明の消灯／エアコンの適正運用、海岸清掃活動への参加、環境講義の受講や学内環境内部監査への参加、3R活動・緑化活動などがある。</t>
    </r>
    <rPh sb="1" eb="3">
      <t>ミエ</t>
    </rPh>
    <rPh sb="3" eb="5">
      <t>ダイガク</t>
    </rPh>
    <phoneticPr fontId="2"/>
  </si>
  <si>
    <r>
      <rPr>
        <b/>
        <sz val="10"/>
        <rFont val="游ゴシック"/>
        <family val="3"/>
        <charset val="128"/>
        <scheme val="minor"/>
      </rPr>
      <t>　花王</t>
    </r>
    <r>
      <rPr>
        <sz val="10"/>
        <rFont val="游ゴシック"/>
        <family val="3"/>
        <charset val="128"/>
        <scheme val="minor"/>
      </rPr>
      <t>では、資源制約や環境問題、人権課題など、持続可能な開発におけるリスクを認識し、持続可能な原材料の調達に取り組んでいる。</t>
    </r>
    <r>
      <rPr>
        <b/>
        <sz val="10"/>
        <rFont val="游ゴシック"/>
        <family val="3"/>
        <charset val="128"/>
        <scheme val="minor"/>
      </rPr>
      <t>これらの取り組みは、サプライチェーン全体で管理することが重要なことから、CDPサプライチェーンプログラム</t>
    </r>
    <r>
      <rPr>
        <sz val="10"/>
        <rFont val="游ゴシック"/>
        <family val="3"/>
        <charset val="128"/>
        <scheme val="minor"/>
      </rPr>
      <t>に参加している。</t>
    </r>
    <r>
      <rPr>
        <b/>
        <sz val="10"/>
        <rFont val="游ゴシック"/>
        <family val="3"/>
        <charset val="128"/>
        <scheme val="minor"/>
      </rPr>
      <t>気候変動、水および森林について、サプライヤーに情報開示を求めている</t>
    </r>
    <r>
      <rPr>
        <sz val="10"/>
        <rFont val="游ゴシック"/>
        <family val="3"/>
        <charset val="128"/>
        <scheme val="minor"/>
      </rPr>
      <t>。
　※CDPサプライチェーンプログラムとは、機関投資家の運営による、ロンドンに本部を置く非営利団体であり、気候変動、水、森林に関する情報開示を世界の主要企業に求める活動等を行なっている。サプライチェーンプログラムは、CDPが企業と連携し、企業が自社のサプライヤーに気候変動、水および森林に関する情報開示を求めることで、サプライチェ－ン全体での取り組みを進めるプログラム。</t>
    </r>
    <rPh sb="1" eb="3">
      <t>カオウ</t>
    </rPh>
    <phoneticPr fontId="2"/>
  </si>
  <si>
    <r>
      <t>　</t>
    </r>
    <r>
      <rPr>
        <b/>
        <sz val="10"/>
        <rFont val="游ゴシック"/>
        <family val="3"/>
        <charset val="128"/>
        <scheme val="minor"/>
      </rPr>
      <t>第一三共グループ</t>
    </r>
    <r>
      <rPr>
        <sz val="10"/>
        <rFont val="游ゴシック"/>
        <family val="3"/>
        <charset val="128"/>
        <scheme val="minor"/>
      </rPr>
      <t>では、</t>
    </r>
    <r>
      <rPr>
        <b/>
        <sz val="10"/>
        <rFont val="游ゴシック"/>
        <family val="3"/>
        <charset val="128"/>
        <scheme val="minor"/>
      </rPr>
      <t>新製品の製造プロセスの設計にあたり、独自の評価指標を用いて、環境への影響を評価</t>
    </r>
    <r>
      <rPr>
        <sz val="10"/>
        <rFont val="游ゴシック"/>
        <family val="3"/>
        <charset val="128"/>
        <scheme val="minor"/>
      </rPr>
      <t>している。この方法は、環境へ配慮した“グリーンケミストリー”と呼ばれるコンセプトに基づいた取り組みであり、新しい合成反応の開発に取り組み、環境汚染防止や原料・エネルギーの消費量を削減するなど、地球環境の持続可能性に配慮した製造プロセスを目指すものである。一方、製造工程から排出される廃棄物を回収再利用する方法や安全性が高くかつ環境負荷を低くする処理方法も検討し評価している。</t>
    </r>
    <r>
      <rPr>
        <b/>
        <sz val="10"/>
        <rFont val="游ゴシック"/>
        <family val="3"/>
        <charset val="128"/>
        <scheme val="minor"/>
      </rPr>
      <t>これらの研究の結果により、最終的な製造プロセス（工業化製法）の環境への負荷は、研究開始時と比較し大きく改善（低減）しているとされる。</t>
    </r>
    <phoneticPr fontId="2"/>
  </si>
  <si>
    <r>
      <rPr>
        <b/>
        <sz val="10"/>
        <rFont val="游ゴシック"/>
        <family val="3"/>
        <charset val="128"/>
        <scheme val="minor"/>
      </rPr>
      <t>　オムロン</t>
    </r>
    <r>
      <rPr>
        <sz val="10"/>
        <rFont val="游ゴシック"/>
        <family val="3"/>
        <charset val="128"/>
        <scheme val="minor"/>
      </rPr>
      <t>では、</t>
    </r>
    <r>
      <rPr>
        <b/>
        <sz val="10"/>
        <rFont val="游ゴシック"/>
        <family val="3"/>
        <charset val="128"/>
        <scheme val="minor"/>
      </rPr>
      <t>PM2.5などの浮遊粒子状物質の発生原因となる揮発性有機化合物（VOC）</t>
    </r>
    <r>
      <rPr>
        <sz val="10"/>
        <rFont val="游ゴシック"/>
        <family val="3"/>
        <charset val="128"/>
        <scheme val="minor"/>
      </rPr>
      <t>について、2003年度実績から排出量を管理している日本に加えて、2018年度実績から海外の排出量を管理し、2019年度実績より</t>
    </r>
    <r>
      <rPr>
        <b/>
        <sz val="10"/>
        <rFont val="游ゴシック"/>
        <family val="3"/>
        <charset val="128"/>
        <scheme val="minor"/>
      </rPr>
      <t>第三者検証</t>
    </r>
    <r>
      <rPr>
        <sz val="10"/>
        <rFont val="游ゴシック"/>
        <family val="3"/>
        <charset val="128"/>
        <scheme val="minor"/>
      </rPr>
      <t>を実施。</t>
    </r>
    <phoneticPr fontId="2"/>
  </si>
  <si>
    <r>
      <t>　</t>
    </r>
    <r>
      <rPr>
        <b/>
        <sz val="10"/>
        <rFont val="游ゴシック"/>
        <family val="3"/>
        <charset val="128"/>
        <scheme val="minor"/>
      </rPr>
      <t>リコー</t>
    </r>
    <r>
      <rPr>
        <sz val="10"/>
        <rFont val="游ゴシック"/>
        <family val="3"/>
        <charset val="128"/>
        <scheme val="minor"/>
      </rPr>
      <t>では、</t>
    </r>
    <r>
      <rPr>
        <b/>
        <sz val="10"/>
        <rFont val="游ゴシック"/>
        <family val="3"/>
        <charset val="128"/>
        <scheme val="minor"/>
      </rPr>
      <t>CO2排出係数の高いガソリン使用量の削減活動に力を入れている</t>
    </r>
    <r>
      <rPr>
        <sz val="10"/>
        <rFont val="游ゴシック"/>
        <family val="3"/>
        <charset val="128"/>
        <scheme val="minor"/>
      </rPr>
      <t>。エコドライブの徹底に加え、EV（電気自動車）・PHV（プラグインハイブリッド自動車）導入や大都市圏では電動機付き自転車の導入、「低公害車開発普及アクションプラン」に基づいた低公害車の導入、営業車両を減らすカーシェアリング導入などを推進。</t>
    </r>
    <phoneticPr fontId="2"/>
  </si>
  <si>
    <r>
      <rPr>
        <b/>
        <sz val="10"/>
        <rFont val="游ゴシック"/>
        <family val="3"/>
        <charset val="128"/>
        <scheme val="minor"/>
      </rPr>
      <t>　富士通</t>
    </r>
    <r>
      <rPr>
        <sz val="10"/>
        <rFont val="游ゴシック"/>
        <family val="3"/>
        <charset val="128"/>
        <scheme val="minor"/>
      </rPr>
      <t>では、水使用量の削減施策として、</t>
    </r>
    <r>
      <rPr>
        <b/>
        <sz val="10"/>
        <rFont val="游ゴシック"/>
        <family val="3"/>
        <charset val="128"/>
        <scheme val="minor"/>
      </rPr>
      <t>めっき・洗浄工程での水使用量の削減、スクラバー補給水適正化など給廃水の見直し、高効率コンプレッサー導入による補給水削減</t>
    </r>
    <r>
      <rPr>
        <sz val="10"/>
        <rFont val="游ゴシック"/>
        <family val="3"/>
        <charset val="128"/>
        <scheme val="minor"/>
      </rPr>
      <t>など、各事業所や工場で様々な水資源の有効利用の取り組みを行った結果、</t>
    </r>
    <r>
      <rPr>
        <b/>
        <sz val="10"/>
        <rFont val="游ゴシック"/>
        <family val="3"/>
        <charset val="128"/>
        <scheme val="minor"/>
      </rPr>
      <t>第9期環境行動計画では目標削減量の217%の削減に成功した。</t>
    </r>
    <phoneticPr fontId="2"/>
  </si>
  <si>
    <r>
      <rPr>
        <b/>
        <sz val="10"/>
        <rFont val="游ゴシック"/>
        <family val="3"/>
        <charset val="128"/>
        <scheme val="minor"/>
      </rPr>
      <t>　第一三共</t>
    </r>
    <r>
      <rPr>
        <sz val="10"/>
        <rFont val="游ゴシック"/>
        <family val="3"/>
        <charset val="128"/>
        <scheme val="minor"/>
      </rPr>
      <t>では、</t>
    </r>
    <r>
      <rPr>
        <b/>
        <sz val="10"/>
        <rFont val="游ゴシック"/>
        <family val="3"/>
        <charset val="128"/>
        <scheme val="minor"/>
      </rPr>
      <t>大気汚染・水質汚濁防止のため、国内グループの各工場・研究所では法規制より厳しい自主管理基準値を設定し、モニタリングによる適正管理を実施</t>
    </r>
    <r>
      <rPr>
        <sz val="10"/>
        <rFont val="游ゴシック"/>
        <family val="3"/>
        <charset val="128"/>
        <scheme val="minor"/>
      </rPr>
      <t>している。また、土壌汚染対策法および条例に基づき調査義務が発生した場合には、行政と協議の上、法令に則った調査を適切に実施。人の健康や生態系に有害な影響をおよぼす恐れのある化学物質については、化学物質排出把握管理促進法のPRTR制度に基づき適正な管理を行っている。</t>
    </r>
    <rPh sb="1" eb="3">
      <t>ダイイチ</t>
    </rPh>
    <rPh sb="3" eb="5">
      <t>サンキョウ</t>
    </rPh>
    <phoneticPr fontId="2"/>
  </si>
  <si>
    <r>
      <rPr>
        <b/>
        <sz val="10"/>
        <rFont val="游ゴシック"/>
        <family val="3"/>
        <charset val="128"/>
        <scheme val="minor"/>
      </rPr>
      <t>　東北大学</t>
    </r>
    <r>
      <rPr>
        <sz val="10"/>
        <rFont val="游ゴシック"/>
        <family val="3"/>
        <charset val="128"/>
        <scheme val="minor"/>
      </rPr>
      <t>では、上水使用量の削減として、</t>
    </r>
    <r>
      <rPr>
        <b/>
        <sz val="10"/>
        <rFont val="游ゴシック"/>
        <family val="3"/>
        <charset val="128"/>
        <scheme val="minor"/>
      </rPr>
      <t>節水型装置、器具の導入促進、雨水利用の促進、啓発活動</t>
    </r>
    <r>
      <rPr>
        <sz val="10"/>
        <rFont val="游ゴシック"/>
        <family val="3"/>
        <charset val="128"/>
        <scheme val="minor"/>
      </rPr>
      <t>の実施している。</t>
    </r>
    <rPh sb="1" eb="3">
      <t>トウホク</t>
    </rPh>
    <rPh sb="3" eb="5">
      <t>ダイガク</t>
    </rPh>
    <phoneticPr fontId="2"/>
  </si>
  <si>
    <r>
      <rPr>
        <b/>
        <sz val="10"/>
        <rFont val="游ゴシック"/>
        <family val="3"/>
        <charset val="128"/>
        <scheme val="minor"/>
      </rPr>
      <t>　森林研究・整備機構</t>
    </r>
    <r>
      <rPr>
        <sz val="10"/>
        <rFont val="游ゴシック"/>
        <family val="3"/>
        <charset val="128"/>
        <scheme val="minor"/>
      </rPr>
      <t>の研究開発業務では、以下の4つの重点課題の研究に取り組むことで、緑の豊かさを守り、気候変動に関わる対策を進めつつ、産</t>
    </r>
    <r>
      <rPr>
        <b/>
        <sz val="10"/>
        <rFont val="游ゴシック"/>
        <family val="3"/>
        <charset val="128"/>
        <scheme val="minor"/>
      </rPr>
      <t>業の技術革新と基盤をつくり、すべての人に健康と福祉を提供するなど、SDGsの達成に貢献する</t>
    </r>
    <r>
      <rPr>
        <sz val="10"/>
        <rFont val="游ゴシック"/>
        <family val="3"/>
        <charset val="128"/>
        <scheme val="minor"/>
      </rPr>
      <t>。「森林の多面的機能の高度発揮に向けた森林管理技術の開発」「国産材の安定供給に向けた持続的林業システムの開発」「木材及び木質資源の利用技術の開発」「森林生物の利用技術の高度化と林木育種による多様な品種開発及び育種基盤技術の強化」　</t>
    </r>
    <r>
      <rPr>
        <b/>
        <sz val="10"/>
        <rFont val="游ゴシック"/>
        <family val="3"/>
        <charset val="128"/>
        <scheme val="minor"/>
      </rPr>
      <t xml:space="preserve">
　</t>
    </r>
    <r>
      <rPr>
        <sz val="10"/>
        <rFont val="游ゴシック"/>
        <family val="3"/>
        <charset val="128"/>
        <scheme val="minor"/>
      </rPr>
      <t>またインターネットを利用した講演会、シンポジウム等のライブ配信、</t>
    </r>
    <r>
      <rPr>
        <b/>
        <sz val="10"/>
        <rFont val="游ゴシック"/>
        <family val="3"/>
        <charset val="128"/>
        <scheme val="minor"/>
      </rPr>
      <t>新たに開設したYouTube「森林総研チャンネル」を通じた講演動画の配信</t>
    </r>
    <r>
      <rPr>
        <sz val="10"/>
        <rFont val="游ゴシック"/>
        <family val="3"/>
        <charset val="128"/>
        <scheme val="minor"/>
      </rPr>
      <t xml:space="preserve">など、新しい開催方法によって実施。
</t>
    </r>
    <phoneticPr fontId="2"/>
  </si>
  <si>
    <r>
      <t>　</t>
    </r>
    <r>
      <rPr>
        <b/>
        <sz val="10"/>
        <rFont val="游ゴシック"/>
        <family val="3"/>
        <charset val="128"/>
        <scheme val="minor"/>
      </rPr>
      <t>森林研究・整備機構</t>
    </r>
    <r>
      <rPr>
        <sz val="10"/>
        <rFont val="游ゴシック"/>
        <family val="3"/>
        <charset val="128"/>
        <scheme val="minor"/>
      </rPr>
      <t>では、ダムの上流域などの水源の涵かん養上重要な奥地水源地域の民有林保安林のうち、</t>
    </r>
    <r>
      <rPr>
        <b/>
        <sz val="10"/>
        <rFont val="游ゴシック"/>
        <family val="3"/>
        <charset val="128"/>
        <scheme val="minor"/>
      </rPr>
      <t>土地所有者自身による森林整備が困難な木の生えていない荒れ地で、公的なセーフティネットとして早期に森林を造成し、整備</t>
    </r>
    <r>
      <rPr>
        <sz val="10"/>
        <rFont val="游ゴシック"/>
        <family val="3"/>
        <charset val="128"/>
        <scheme val="minor"/>
      </rPr>
      <t>している。</t>
    </r>
    <phoneticPr fontId="2"/>
  </si>
  <si>
    <r>
      <t>　</t>
    </r>
    <r>
      <rPr>
        <b/>
        <sz val="10"/>
        <rFont val="游ゴシック"/>
        <family val="3"/>
        <charset val="128"/>
        <scheme val="minor"/>
      </rPr>
      <t>花王</t>
    </r>
    <r>
      <rPr>
        <sz val="10"/>
        <rFont val="游ゴシック"/>
        <family val="3"/>
        <charset val="128"/>
        <scheme val="minor"/>
      </rPr>
      <t>では、環境、安全、法令と社会規範の遵守、人権・労働問題の取り組みなどを定めた「調達先ガイドライン」の遵守状況の確認および人権デューディリジェンスにおける</t>
    </r>
    <r>
      <rPr>
        <b/>
        <sz val="10"/>
        <rFont val="游ゴシック"/>
        <family val="3"/>
        <charset val="128"/>
        <scheme val="minor"/>
      </rPr>
      <t>リスクの潜在個所の特定を目的にサプライヤーのモニタリングを行なっている</t>
    </r>
    <r>
      <rPr>
        <sz val="10"/>
        <rFont val="游ゴシック"/>
        <family val="3"/>
        <charset val="128"/>
        <scheme val="minor"/>
      </rPr>
      <t>。</t>
    </r>
    <r>
      <rPr>
        <b/>
        <sz val="10"/>
        <rFont val="游ゴシック"/>
        <family val="3"/>
        <charset val="128"/>
        <scheme val="minor"/>
      </rPr>
      <t>モニタリングツールとしてSedexを活用しており</t>
    </r>
    <r>
      <rPr>
        <sz val="10"/>
        <rFont val="游ゴシック"/>
        <family val="3"/>
        <charset val="128"/>
        <scheme val="minor"/>
      </rPr>
      <t>、サプライヤーに対してSedexへの加盟、質問への回答、データへのアクセス権の設定の要請を進めている。Sedexへの加盟が困難な場合には、Sedexを補完するツールとして、独自の調査票（花王SAQ）も活用している。新規サプライヤーについても同様のモニタリングを実施している。
　※Sedex（Supplier Ethical Data Exchange）とはグローバルサプライチェーンにおける倫理的かつ責任あるビジネス慣行の促進を目的に、労働基準、健康と安全、環境、ビジネス慣行に関する情報の共有と確認を行う世界最大規模の協働プラットフォームである。</t>
    </r>
    <rPh sb="1" eb="3">
      <t>カオウ</t>
    </rPh>
    <phoneticPr fontId="2"/>
  </si>
  <si>
    <r>
      <rPr>
        <b/>
        <sz val="10"/>
        <rFont val="游ゴシック"/>
        <family val="3"/>
        <charset val="128"/>
        <scheme val="minor"/>
      </rPr>
      <t>　農業・食品産業技術総合研究機構</t>
    </r>
    <r>
      <rPr>
        <sz val="10"/>
        <rFont val="游ゴシック"/>
        <family val="3"/>
        <charset val="128"/>
        <scheme val="minor"/>
      </rPr>
      <t>では、再生産可能な資源である木材を有効に利用するため、これまでも間伐材等を利用した備品や消耗品の導入および発注の工事における木材利用の推進を図ってきたが、2010 年 10 月に施行された「公共建築物等における木材の利用促進に関する法律」の趣旨や同年 12 月に策定された「新農林水産省木材利用推進計画」などの方針を踏まえ、</t>
    </r>
    <r>
      <rPr>
        <b/>
        <sz val="10"/>
        <rFont val="游ゴシック"/>
        <family val="3"/>
        <charset val="128"/>
        <scheme val="minor"/>
      </rPr>
      <t>間伐材や合法性が証明された木材の利用を一層推進するとともに、バイオマス（再生可能な生物由来の有機性資源で、化石資源を除いたもの）製品の調達</t>
    </r>
    <r>
      <rPr>
        <sz val="10"/>
        <rFont val="游ゴシック"/>
        <family val="3"/>
        <charset val="128"/>
        <scheme val="minor"/>
      </rPr>
      <t>など、環境への負担低減に資するように努めている。</t>
    </r>
    <phoneticPr fontId="2"/>
  </si>
  <si>
    <r>
      <rPr>
        <b/>
        <sz val="10"/>
        <rFont val="游ゴシック"/>
        <family val="3"/>
        <charset val="128"/>
        <scheme val="minor"/>
      </rPr>
      <t>　富士通</t>
    </r>
    <r>
      <rPr>
        <sz val="10"/>
        <rFont val="游ゴシック"/>
        <family val="3"/>
        <charset val="128"/>
        <scheme val="minor"/>
      </rPr>
      <t>では、</t>
    </r>
    <r>
      <rPr>
        <b/>
        <sz val="10"/>
        <rFont val="游ゴシック"/>
        <family val="3"/>
        <charset val="128"/>
        <scheme val="minor"/>
      </rPr>
      <t>環境大臣から認定を受けた産業廃棄物広域認定業者として、日本全国をカバーする使用済みICT製品の回収・リサイクルシステムを構築</t>
    </r>
    <r>
      <rPr>
        <sz val="10"/>
        <rFont val="游ゴシック"/>
        <family val="3"/>
        <charset val="128"/>
        <scheme val="minor"/>
      </rPr>
      <t>し、全国3拠点の富士通リサイクルセンターに集約・処分することで、資源の再利用を推進。</t>
    </r>
    <rPh sb="1" eb="4">
      <t>フジツウ</t>
    </rPh>
    <phoneticPr fontId="2"/>
  </si>
  <si>
    <r>
      <rPr>
        <b/>
        <sz val="10"/>
        <rFont val="游ゴシック"/>
        <family val="3"/>
        <charset val="128"/>
        <scheme val="minor"/>
      </rPr>
      <t>　アシックス</t>
    </r>
    <r>
      <rPr>
        <sz val="10"/>
        <rFont val="游ゴシック"/>
        <family val="3"/>
        <charset val="128"/>
        <scheme val="minor"/>
      </rPr>
      <t>では</t>
    </r>
    <r>
      <rPr>
        <b/>
        <sz val="10"/>
        <rFont val="游ゴシック"/>
        <family val="3"/>
        <charset val="128"/>
        <scheme val="minor"/>
      </rPr>
      <t>、国際的な制限物質リスト管理団体「Apparel and Footwear International RSL Management Group (AFIRM）」のメンバー</t>
    </r>
    <r>
      <rPr>
        <sz val="10"/>
        <rFont val="游ゴシック"/>
        <family val="3"/>
        <charset val="128"/>
        <scheme val="minor"/>
      </rPr>
      <t>であり、同団体への関与を通して、業界内での化学物質管理に関する知識の構築と共有に貢献し、また、</t>
    </r>
    <r>
      <rPr>
        <b/>
        <sz val="10"/>
        <rFont val="游ゴシック"/>
        <family val="3"/>
        <charset val="128"/>
        <scheme val="minor"/>
      </rPr>
      <t>含有禁止化学物質に関するサプライヤーのリスク管理とコンプライアンス活動の効率</t>
    </r>
    <r>
      <rPr>
        <sz val="10"/>
        <rFont val="游ゴシック"/>
        <family val="3"/>
        <charset val="128"/>
        <scheme val="minor"/>
      </rPr>
      <t>化を支援している。AFIRMの制限物質リスト（RSL）は、サプライヤーが化学物質管理の知識と手法の確立、及び規制順守や分析検査実施に当たってのAFIRMメンバーとの共通基盤作りに活用できる。また、製品の化学物質管理に関する業界基準の統合に役立つほか、サプライヤーのコンプライアンス向上の効率化を図ることができる。当社は、同リストの適用を積極的に支援しており、AFIRM RSLを「アシックス化学物質管理・運用ガイドライン」の主軸要素として採用している。
　</t>
    </r>
    <r>
      <rPr>
        <b/>
        <sz val="10"/>
        <rFont val="游ゴシック"/>
        <family val="3"/>
        <charset val="128"/>
        <scheme val="minor"/>
      </rPr>
      <t>オムロン</t>
    </r>
    <r>
      <rPr>
        <sz val="10"/>
        <rFont val="游ゴシック"/>
        <family val="3"/>
        <charset val="128"/>
        <scheme val="minor"/>
      </rPr>
      <t>では</t>
    </r>
    <r>
      <rPr>
        <b/>
        <sz val="10"/>
        <rFont val="游ゴシック"/>
        <family val="3"/>
        <charset val="128"/>
        <scheme val="minor"/>
      </rPr>
      <t>、グローバルで水銀式の体温計と血圧計を電子体温計と電子血圧計に置き換える活動を継続</t>
    </r>
    <r>
      <rPr>
        <sz val="10"/>
        <rFont val="游ゴシック"/>
        <family val="3"/>
        <charset val="128"/>
        <scheme val="minor"/>
      </rPr>
      <t>。2020年度は、電子体温計と電子血圧計への移行により、</t>
    </r>
    <r>
      <rPr>
        <b/>
        <sz val="10"/>
        <rFont val="游ゴシック"/>
        <family val="3"/>
        <charset val="128"/>
        <scheme val="minor"/>
      </rPr>
      <t>70トン/年の水銀を削減</t>
    </r>
    <r>
      <rPr>
        <sz val="10"/>
        <rFont val="游ゴシック"/>
        <family val="3"/>
        <charset val="128"/>
        <scheme val="minor"/>
      </rPr>
      <t>できた。引き続き、電子体温計と電子血圧計をグローバルに普及させ、水銀の削減に貢献。</t>
    </r>
    <phoneticPr fontId="2"/>
  </si>
  <si>
    <r>
      <rPr>
        <b/>
        <sz val="10"/>
        <rFont val="游ゴシック"/>
        <family val="3"/>
        <charset val="128"/>
        <scheme val="minor"/>
      </rPr>
      <t>　千葉大学</t>
    </r>
    <r>
      <rPr>
        <sz val="10"/>
        <rFont val="游ゴシック"/>
        <family val="3"/>
        <charset val="128"/>
        <scheme val="minor"/>
      </rPr>
      <t>では、</t>
    </r>
    <r>
      <rPr>
        <b/>
        <sz val="10"/>
        <rFont val="游ゴシック"/>
        <family val="3"/>
        <charset val="128"/>
        <scheme val="minor"/>
      </rPr>
      <t>ククリス</t>
    </r>
    <r>
      <rPr>
        <sz val="10"/>
        <rFont val="游ゴシック"/>
        <family val="3"/>
        <charset val="128"/>
        <scheme val="minor"/>
      </rPr>
      <t>を導入。</t>
    </r>
    <r>
      <rPr>
        <b/>
        <sz val="10"/>
        <rFont val="游ゴシック"/>
        <family val="3"/>
        <charset val="128"/>
        <scheme val="minor"/>
      </rPr>
      <t>ククリス (CUCRIS：Chiba University Chemical Registration Information System) とは、研究室で試薬・薬品等の化学物質を購入したときに、千葉大学独自のバーコードを発行・登録して、学内での化学物質の購入から廃棄までの一連の過程を把握する管理システム</t>
    </r>
    <r>
      <rPr>
        <sz val="10"/>
        <rFont val="游ゴシック"/>
        <family val="3"/>
        <charset val="128"/>
        <scheme val="minor"/>
      </rPr>
      <t>。2007 年度に導入され、現在では 95％程度の高い稼働率を維持している。また、2013 年度からは年１回の「化学物質の管理状況点検報告書（チェックリスト）」の提出を通じて、総合安全衛生管理機構が試薬・薬品などの管理状況を確認。</t>
    </r>
    <rPh sb="1" eb="3">
      <t>チバ</t>
    </rPh>
    <rPh sb="3" eb="5">
      <t>ダイガク</t>
    </rPh>
    <rPh sb="13" eb="15">
      <t>ドウニュウ</t>
    </rPh>
    <phoneticPr fontId="2"/>
  </si>
  <si>
    <r>
      <rPr>
        <b/>
        <sz val="10"/>
        <rFont val="游ゴシック"/>
        <family val="3"/>
        <charset val="128"/>
        <scheme val="minor"/>
      </rPr>
      <t>　千葉大学</t>
    </r>
    <r>
      <rPr>
        <sz val="10"/>
        <rFont val="游ゴシック"/>
        <family val="3"/>
        <charset val="128"/>
        <scheme val="minor"/>
      </rPr>
      <t>では、西千葉キャンパスにおける構内移動専用自転車の禁止に伴い、</t>
    </r>
    <r>
      <rPr>
        <b/>
        <sz val="10"/>
        <rFont val="游ゴシック"/>
        <family val="3"/>
        <charset val="128"/>
        <scheme val="minor"/>
      </rPr>
      <t>2013 年にCOGOO（コグー）（シェアサイクル）を導入。</t>
    </r>
    <phoneticPr fontId="2"/>
  </si>
  <si>
    <r>
      <t>　</t>
    </r>
    <r>
      <rPr>
        <b/>
        <sz val="10"/>
        <rFont val="游ゴシック"/>
        <family val="3"/>
        <charset val="128"/>
        <scheme val="minor"/>
      </rPr>
      <t>東京大学</t>
    </r>
    <r>
      <rPr>
        <sz val="10"/>
        <rFont val="游ゴシック"/>
        <family val="3"/>
        <charset val="128"/>
        <scheme val="minor"/>
      </rPr>
      <t>では、教育・研究機関として将来のサステイナブルな社会のモデルをキャンパスから示したいと2008 年 4 月に「</t>
    </r>
    <r>
      <rPr>
        <b/>
        <sz val="10"/>
        <rFont val="游ゴシック"/>
        <family val="3"/>
        <charset val="128"/>
        <scheme val="minor"/>
      </rPr>
      <t>東京大学サステイナブルキャンパスプロジェクト（TSCP）</t>
    </r>
    <r>
      <rPr>
        <sz val="10"/>
        <rFont val="游ゴシック"/>
        <family val="3"/>
        <charset val="128"/>
        <scheme val="minor"/>
      </rPr>
      <t>」を立ち上げ、同年 7 月に総長直轄の専属組織TSCP 室を少人数の専任スタッフで発足した。2018 年度からは、大学本部の施設部施設企画課 TSCP チームとして引き続き活動を進めている。TSCPでは、</t>
    </r>
    <r>
      <rPr>
        <b/>
        <sz val="10"/>
        <rFont val="游ゴシック"/>
        <family val="3"/>
        <charset val="128"/>
        <scheme val="minor"/>
      </rPr>
      <t>温室効果ガス排出削減による低炭素キャンパスづくり</t>
    </r>
    <r>
      <rPr>
        <sz val="10"/>
        <rFont val="游ゴシック"/>
        <family val="3"/>
        <charset val="128"/>
        <scheme val="minor"/>
      </rPr>
      <t>を当面の最優先課題として取り組んでいる。</t>
    </r>
    <phoneticPr fontId="2"/>
  </si>
  <si>
    <r>
      <t>　</t>
    </r>
    <r>
      <rPr>
        <b/>
        <sz val="10"/>
        <rFont val="游ゴシック"/>
        <family val="3"/>
        <charset val="128"/>
        <scheme val="minor"/>
      </rPr>
      <t>東北大学</t>
    </r>
    <r>
      <rPr>
        <sz val="10"/>
        <rFont val="游ゴシック"/>
        <family val="3"/>
        <charset val="128"/>
        <scheme val="minor"/>
      </rPr>
      <t>では、</t>
    </r>
    <r>
      <rPr>
        <b/>
        <sz val="10"/>
        <rFont val="游ゴシック"/>
        <family val="3"/>
        <charset val="128"/>
        <scheme val="minor"/>
      </rPr>
      <t>「二酸化炭素排出量の削減」、「エネルギー使用量の削減」、「上水使用量の削減」、「紙類の使用量の削減」、「廃棄物排出量の削減とリサイクルの推進」、「本学の「環境物品等の調達の推進を図るための方針」にもとづくグリーン購入率100％の推進</t>
    </r>
    <r>
      <rPr>
        <sz val="10"/>
        <rFont val="游ゴシック"/>
        <family val="3"/>
        <charset val="128"/>
        <scheme val="minor"/>
      </rPr>
      <t>」を重点目標としている。なお、温室効果ガスの排出量については、「東北大学における温室効果ガス排出削減等のための実施計画」にもとづき削減に努めている。二酸化炭素排出量の削減に向けて、冷暖房時の適正な温度管理の実施、啓発活動による隣接階へのエレベータ利用の抑制、昼休み時等の消灯及びこまめな消灯の徹底、OA機器の省エネモードの設定をしている。</t>
    </r>
    <phoneticPr fontId="2"/>
  </si>
  <si>
    <r>
      <t>　</t>
    </r>
    <r>
      <rPr>
        <b/>
        <sz val="10"/>
        <rFont val="游ゴシック"/>
        <family val="3"/>
        <charset val="128"/>
        <scheme val="minor"/>
      </rPr>
      <t>千葉大学で</t>
    </r>
    <r>
      <rPr>
        <sz val="10"/>
        <rFont val="游ゴシック"/>
        <family val="3"/>
        <charset val="128"/>
        <scheme val="minor"/>
      </rPr>
      <t>は、エネルギー効率が悪い冷蔵庫や空調機の機器更新、LED 照明や網戸設置などの省エネ対策に対し、</t>
    </r>
    <r>
      <rPr>
        <b/>
        <sz val="10"/>
        <rFont val="游ゴシック"/>
        <family val="3"/>
        <charset val="128"/>
        <scheme val="minor"/>
      </rPr>
      <t>大学本部が費用を半額補助する「エコ・サポート制度」を運用。</t>
    </r>
    <r>
      <rPr>
        <sz val="10"/>
        <rFont val="游ゴシック"/>
        <family val="3"/>
        <charset val="128"/>
        <scheme val="minor"/>
      </rPr>
      <t>エコ・サポート制度の2020年度の実績としては体育館アリーナや外灯、建物の階段・ホールなどの照明を省エネ効果が高い LED 照明に更新する工事５件に対して約 344 万円のエコ・サポート補助の拠出であり、これにより、</t>
    </r>
    <r>
      <rPr>
        <b/>
        <sz val="10"/>
        <rFont val="游ゴシック"/>
        <family val="3"/>
        <charset val="128"/>
        <scheme val="minor"/>
      </rPr>
      <t>年間で電気使用量約38,328kWh（大学全体のエネルギー消費量の 0.05％）の削減効果が見込まれる。</t>
    </r>
    <phoneticPr fontId="2"/>
  </si>
  <si>
    <r>
      <rPr>
        <b/>
        <sz val="10"/>
        <rFont val="游ゴシック"/>
        <family val="3"/>
        <charset val="128"/>
        <scheme val="minor"/>
      </rPr>
      <t>　オムロン</t>
    </r>
    <r>
      <rPr>
        <sz val="10"/>
        <rFont val="游ゴシック"/>
        <family val="3"/>
        <charset val="128"/>
        <scheme val="minor"/>
      </rPr>
      <t>では、日本エリアに所在する生産拠点の2拠点で</t>
    </r>
    <r>
      <rPr>
        <b/>
        <sz val="10"/>
        <rFont val="游ゴシック"/>
        <family val="3"/>
        <charset val="128"/>
        <scheme val="minor"/>
      </rPr>
      <t>環境関連法令遵守に重点をおいた環境リーガルアセスメント（第三者評価）</t>
    </r>
    <r>
      <rPr>
        <sz val="10"/>
        <rFont val="游ゴシック"/>
        <family val="3"/>
        <charset val="128"/>
        <scheme val="minor"/>
      </rPr>
      <t>を実施。法的対応で汚染が発見された場合は、法令に準拠した方法で浄化対策を実施するとともに、モニタリング結果を定期的に行政に報告。</t>
    </r>
    <phoneticPr fontId="2"/>
  </si>
  <si>
    <r>
      <rPr>
        <b/>
        <sz val="10"/>
        <rFont val="游ゴシック"/>
        <family val="3"/>
        <charset val="128"/>
        <scheme val="minor"/>
      </rPr>
      <t>　アシックス</t>
    </r>
    <r>
      <rPr>
        <sz val="10"/>
        <rFont val="游ゴシック"/>
        <family val="3"/>
        <charset val="128"/>
        <scheme val="minor"/>
      </rPr>
      <t>では、マテリアリティ（重要性）評価プログラムを実施し、アシックスのステークホルダー及び事業にとって重要なテーマを特定している。また、その優先度をステークホルダーにとっての重要性及びアシックスの企業戦略に対する重要性に応じて評価している。</t>
    </r>
    <r>
      <rPr>
        <b/>
        <sz val="10"/>
        <rFont val="游ゴシック"/>
        <family val="3"/>
        <charset val="128"/>
        <scheme val="minor"/>
      </rPr>
      <t>消費者、取引先、サプライヤー、投資家、NGO、業界団体などの外部のステークホルダーと、経営陣や従業員などの内部のステークホルダー、合計約500名に対して、インタビューやアンケートを実施し、その結果について社外の専門家による第三者意見も取り入れながら社内で議論</t>
    </r>
    <r>
      <rPr>
        <sz val="10"/>
        <rFont val="游ゴシック"/>
        <family val="3"/>
        <charset val="128"/>
        <scheme val="minor"/>
      </rPr>
      <t>を重ねてきた。また、テーマ抽出にあたっては、サステナビリティ報告の国際的ガイドラインであるGRIスタンダードを参照した。最終的には、</t>
    </r>
    <r>
      <rPr>
        <b/>
        <sz val="10"/>
        <rFont val="游ゴシック"/>
        <family val="3"/>
        <charset val="128"/>
        <scheme val="minor"/>
      </rPr>
      <t>サステナビリティ委員会において審議し、9つの重要テーマとその優先度</t>
    </r>
    <r>
      <rPr>
        <sz val="10"/>
        <rFont val="游ゴシック"/>
        <family val="3"/>
        <charset val="128"/>
        <scheme val="minor"/>
      </rPr>
      <t>を決定している。</t>
    </r>
    <phoneticPr fontId="2"/>
  </si>
  <si>
    <r>
      <rPr>
        <b/>
        <sz val="10"/>
        <rFont val="游ゴシック"/>
        <family val="3"/>
        <charset val="128"/>
        <scheme val="minor"/>
      </rPr>
      <t>　積水化学グループ</t>
    </r>
    <r>
      <rPr>
        <sz val="10"/>
        <rFont val="游ゴシック"/>
        <family val="3"/>
        <charset val="128"/>
        <scheme val="minor"/>
      </rPr>
      <t>では、製品の企画・開発時に</t>
    </r>
    <r>
      <rPr>
        <b/>
        <sz val="10"/>
        <rFont val="游ゴシック"/>
        <family val="3"/>
        <charset val="128"/>
        <scheme val="minor"/>
      </rPr>
      <t>、製品のライフサイクルすべての段階で、環境影響評価を実施している</t>
    </r>
    <r>
      <rPr>
        <sz val="10"/>
        <rFont val="游ゴシック"/>
        <family val="3"/>
        <charset val="128"/>
        <scheme val="minor"/>
      </rPr>
      <t>。これを前提とし、上市後、サステナビリティ貢献製品の認定に関しては、社内基準を基に社会課題解決への貢献度の判断を行っている。
　※サステナビリティ貢献製品は社内基準を基に認定登録を行う。その基準および考え方やその結果の妥当性に関して、産官学のさまざまなバックグラウンドを持つ社外アドバイザーよりご意見、アドバイスをいただき基準の高さや透明性を担保している。</t>
    </r>
    <phoneticPr fontId="2"/>
  </si>
  <si>
    <r>
      <t>　</t>
    </r>
    <r>
      <rPr>
        <b/>
        <sz val="10"/>
        <rFont val="游ゴシック"/>
        <family val="3"/>
        <charset val="128"/>
        <scheme val="minor"/>
      </rPr>
      <t>アシックス</t>
    </r>
    <r>
      <rPr>
        <sz val="10"/>
        <rFont val="游ゴシック"/>
        <family val="3"/>
        <charset val="128"/>
        <scheme val="minor"/>
      </rPr>
      <t>では、製品のサステナビリティ向上のため、製品ライフサイクルの視点から製品設計を行っている。</t>
    </r>
    <r>
      <rPr>
        <b/>
        <sz val="10"/>
        <rFont val="游ゴシック"/>
        <family val="3"/>
        <charset val="128"/>
        <scheme val="minor"/>
      </rPr>
      <t>ライフ・サイクル・アセスメント（ＬＣＡ）を実施して製品のライフサイクルの各段階での社会への影響や環境負荷を把握し、改善が必要な課題</t>
    </r>
    <r>
      <rPr>
        <sz val="10"/>
        <rFont val="游ゴシック"/>
        <family val="3"/>
        <charset val="128"/>
        <scheme val="minor"/>
      </rPr>
      <t>を特定している。</t>
    </r>
    <phoneticPr fontId="2"/>
  </si>
  <si>
    <r>
      <rPr>
        <b/>
        <sz val="10"/>
        <rFont val="游ゴシック"/>
        <family val="3"/>
        <charset val="128"/>
        <scheme val="minor"/>
      </rPr>
      <t>　富士通</t>
    </r>
    <r>
      <rPr>
        <sz val="10"/>
        <rFont val="游ゴシック"/>
        <family val="3"/>
        <charset val="128"/>
        <scheme val="minor"/>
      </rPr>
      <t>では、</t>
    </r>
    <r>
      <rPr>
        <b/>
        <sz val="10"/>
        <rFont val="游ゴシック"/>
        <family val="3"/>
        <charset val="128"/>
        <scheme val="minor"/>
      </rPr>
      <t>紛争を助長している、あるいは強制労働や人権侵害と関連しているリスクの高い鉱物を、製品や部品およびサプライチェーンから排除していくこと</t>
    </r>
    <r>
      <rPr>
        <sz val="10"/>
        <rFont val="游ゴシック"/>
        <family val="3"/>
        <charset val="128"/>
        <scheme val="minor"/>
      </rPr>
      <t>を方針としている。サプライチェーンの透明性の確保と責任ある鉱物調達の推進のために「サステナビリティ経営委員会」を主管とする社内体制を構築。合わせて、経済協力開発機構（OECD）の「紛争地域および高リスク地域からの鉱物の責任あるサプライチェーンのためのデュー・ディリジェンス・ガイドライン」を参考に、</t>
    </r>
    <r>
      <rPr>
        <b/>
        <sz val="10"/>
        <rFont val="游ゴシック"/>
        <family val="3"/>
        <charset val="128"/>
        <scheme val="minor"/>
      </rPr>
      <t>高リスク鉱物</t>
    </r>
    <r>
      <rPr>
        <sz val="10"/>
        <rFont val="游ゴシック"/>
        <family val="3"/>
        <charset val="128"/>
        <scheme val="minor"/>
      </rPr>
      <t>の調査を実施。調査では、Responsible Materials Initiative（RMI）の「紛争鉱物報告テンプレート（CMRT）」「コバルト報告テンプレート（CRT）」を使用。</t>
    </r>
    <rPh sb="1" eb="4">
      <t>フジツウ</t>
    </rPh>
    <phoneticPr fontId="2"/>
  </si>
  <si>
    <r>
      <t>　</t>
    </r>
    <r>
      <rPr>
        <b/>
        <sz val="10"/>
        <rFont val="游ゴシック"/>
        <family val="3"/>
        <charset val="128"/>
        <scheme val="minor"/>
      </rPr>
      <t>アシックス</t>
    </r>
    <r>
      <rPr>
        <sz val="10"/>
        <rFont val="游ゴシック"/>
        <family val="3"/>
        <charset val="128"/>
        <scheme val="minor"/>
      </rPr>
      <t>は2018年</t>
    </r>
    <r>
      <rPr>
        <b/>
        <sz val="10"/>
        <rFont val="游ゴシック"/>
        <family val="3"/>
        <charset val="128"/>
        <scheme val="minor"/>
      </rPr>
      <t>、世界で初めてセルロースナノファイバー（CNF）を活用したランニングシューズを商品化</t>
    </r>
    <r>
      <rPr>
        <sz val="10"/>
        <rFont val="游ゴシック"/>
        <family val="3"/>
        <charset val="128"/>
        <scheme val="minor"/>
      </rPr>
      <t>した。CNF複合材料の実用化にかかる多くの技術的、経済的な課題を解決するため、</t>
    </r>
    <r>
      <rPr>
        <b/>
        <sz val="10"/>
        <rFont val="游ゴシック"/>
        <family val="3"/>
        <charset val="128"/>
        <scheme val="minor"/>
      </rPr>
      <t>京都大学および京都市産業技術研究所を中心とした産学官・異分野連携</t>
    </r>
    <r>
      <rPr>
        <sz val="10"/>
        <rFont val="游ゴシック"/>
        <family val="3"/>
        <charset val="128"/>
        <scheme val="minor"/>
      </rPr>
      <t>が新たな製造方法を開発した。その後、同社が星光PMCと共同でCNFをシューズのミッドソール（甲被と靴底の間の中間クッション材）へ適用することに挑戦し、軽量化と強度・耐久性という相反する機能を高次元で両立させることに成功した。これにより、2020年「第2回 日本オープンイノベーション大賞選考委員会特別賞」を受賞した。</t>
    </r>
    <phoneticPr fontId="2"/>
  </si>
  <si>
    <r>
      <rPr>
        <b/>
        <sz val="10"/>
        <rFont val="游ゴシック"/>
        <family val="3"/>
        <charset val="128"/>
        <scheme val="minor"/>
      </rPr>
      <t>　オムロン</t>
    </r>
    <r>
      <rPr>
        <sz val="10"/>
        <rFont val="游ゴシック"/>
        <family val="3"/>
        <charset val="128"/>
        <scheme val="minor"/>
      </rPr>
      <t>の技術開発では、</t>
    </r>
    <r>
      <rPr>
        <b/>
        <sz val="10"/>
        <rFont val="游ゴシック"/>
        <family val="3"/>
        <charset val="128"/>
        <scheme val="minor"/>
      </rPr>
      <t>革新技術をベースに近未来をデザインし、その実現に必要な戦略を明確に描き、実行することで、新たな”ソーシャルニーズの創造</t>
    </r>
    <r>
      <rPr>
        <sz val="10"/>
        <rFont val="游ゴシック"/>
        <family val="3"/>
        <charset val="128"/>
        <scheme val="minor"/>
      </rPr>
      <t>”に取り組んでいる。このソーシャルニーズを創造するプロセスを組織知化し、新たな価値を創出する力を全社で強化していくのが、全社イノベーションプラットフォームとして設立された「</t>
    </r>
    <r>
      <rPr>
        <b/>
        <sz val="10"/>
        <rFont val="游ゴシック"/>
        <family val="3"/>
        <charset val="128"/>
        <scheme val="minor"/>
      </rPr>
      <t>イノベーション推進本部(以下IXI)</t>
    </r>
    <r>
      <rPr>
        <sz val="10"/>
        <rFont val="游ゴシック"/>
        <family val="3"/>
        <charset val="128"/>
        <scheme val="minor"/>
      </rPr>
      <t>」である。ここではバックキャスト型のイノベーション創出に必要な、「近未来デザイン」、「戦略策定」、「事業検証」の機能を備えており、それらを一気通貫で実行できる。科学進化の視点から革新技術を捉え「近未来デザイン」を描くのがオムロン サイニックエックス株式会社、社会の視点からはオムロングループ内の人文科学系シンクタンクとして1990年に設立した株式会社ヒューマンルネッサンス研究所、「近未来デザイン」から「事業検証」のプロセスを実行していくときには、世界中のベンチャーをリサーチし投資の判断を行っているオムロン ベンチャーズ株式会社(OVC)の知見を活かしている。</t>
    </r>
    <phoneticPr fontId="2"/>
  </si>
  <si>
    <r>
      <rPr>
        <b/>
        <sz val="10"/>
        <rFont val="游ゴシック"/>
        <family val="3"/>
        <charset val="128"/>
        <scheme val="minor"/>
      </rPr>
      <t xml:space="preserve"> 千葉大学</t>
    </r>
    <r>
      <rPr>
        <sz val="10"/>
        <rFont val="游ゴシック"/>
        <family val="3"/>
        <charset val="128"/>
        <scheme val="minor"/>
      </rPr>
      <t>では、各部局において、年俸制に関わる評価基準の評価が極めて優秀にもかかわらず定員事情により昇任ができない等、特別な事情がある場合について、</t>
    </r>
    <r>
      <rPr>
        <b/>
        <sz val="10"/>
        <rFont val="游ゴシック"/>
        <family val="3"/>
        <charset val="128"/>
        <scheme val="minor"/>
      </rPr>
      <t>学長裁量による昇任人事を実施することで、ポストがなくても昇任できる「女性教員昇任システム」を新設する</t>
    </r>
    <r>
      <rPr>
        <sz val="10"/>
        <rFont val="游ゴシック"/>
        <family val="3"/>
        <charset val="128"/>
        <scheme val="minor"/>
      </rPr>
      <t>といった施策により</t>
    </r>
    <r>
      <rPr>
        <b/>
        <sz val="10"/>
        <rFont val="游ゴシック"/>
        <family val="3"/>
        <charset val="128"/>
        <scheme val="minor"/>
      </rPr>
      <t>上位職（教授・准教授・講師）についている女性の割合は年々増加、令和一年には19.3%となった。</t>
    </r>
    <phoneticPr fontId="2"/>
  </si>
  <si>
    <r>
      <t>　</t>
    </r>
    <r>
      <rPr>
        <b/>
        <sz val="10"/>
        <rFont val="游ゴシック"/>
        <family val="3"/>
        <charset val="128"/>
        <scheme val="minor"/>
      </rPr>
      <t>日本フードエコロジーセンター</t>
    </r>
    <r>
      <rPr>
        <sz val="10"/>
        <rFont val="游ゴシック"/>
        <family val="3"/>
        <charset val="128"/>
        <scheme val="minor"/>
      </rPr>
      <t>では、</t>
    </r>
    <r>
      <rPr>
        <b/>
        <sz val="10"/>
        <rFont val="游ゴシック"/>
        <family val="3"/>
        <charset val="128"/>
        <scheme val="minor"/>
      </rPr>
      <t>社員の自己実現のため、副業を禁止していない</t>
    </r>
    <r>
      <rPr>
        <sz val="10"/>
        <rFont val="游ゴシック"/>
        <family val="3"/>
        <charset val="128"/>
        <scheme val="minor"/>
      </rPr>
      <t>。たとえば、障がい者雇用に関心のある中堅社員がいたので、彼の自己実現の場をつくるべく、就労支援会社と連携して、焼却処分されていた袋入りのパンやおにぎりの分別作業を任せたところ、この仕組みによって、食品メーカーにとっては分別処理の手間とコストが軽減されてリサイクル率がアップし、障がい者の皆さんには安定的な雇用の場が生まれた。会社も、品質の良い袋入り食品をリーズナブルに入手できて生産性が上がり、また、社員の自己実現にもなった。</t>
    </r>
    <phoneticPr fontId="2"/>
  </si>
  <si>
    <r>
      <t>　慶應義塾大学</t>
    </r>
    <r>
      <rPr>
        <sz val="10"/>
        <rFont val="游ゴシック"/>
        <family val="3"/>
        <charset val="128"/>
        <scheme val="minor"/>
      </rPr>
      <t>では、子育てと仕事の両立を支援する「慶應義塾育児支援プログラム（KIDS）」に続いて、</t>
    </r>
    <r>
      <rPr>
        <b/>
        <sz val="10"/>
        <rFont val="游ゴシック"/>
        <family val="3"/>
        <charset val="128"/>
        <scheme val="minor"/>
      </rPr>
      <t>介護と仕事の両立を支援する「慶應義塾介護支援プログラム（KIND）」を立ち上げた。</t>
    </r>
    <r>
      <rPr>
        <sz val="10"/>
        <rFont val="游ゴシック"/>
        <family val="3"/>
        <charset val="128"/>
        <scheme val="minor"/>
      </rPr>
      <t>介護休暇や介護休業などの制度はすでに運用されているが、</t>
    </r>
    <r>
      <rPr>
        <b/>
        <sz val="10"/>
        <rFont val="游ゴシック"/>
        <family val="3"/>
        <charset val="128"/>
        <scheme val="minor"/>
      </rPr>
      <t>さらなるサポートとして、介護について知り、相談し、そして補助を受けるプログラムをあらたに導入</t>
    </r>
    <r>
      <rPr>
        <sz val="10"/>
        <rFont val="游ゴシック"/>
        <family val="3"/>
        <charset val="128"/>
        <scheme val="minor"/>
      </rPr>
      <t>することで、介護と仕事の両立を支援する。</t>
    </r>
    <phoneticPr fontId="2"/>
  </si>
  <si>
    <r>
      <t>　</t>
    </r>
    <r>
      <rPr>
        <b/>
        <sz val="10"/>
        <rFont val="游ゴシック"/>
        <family val="3"/>
        <charset val="128"/>
        <scheme val="minor"/>
      </rPr>
      <t>トヨタ自動車</t>
    </r>
    <r>
      <rPr>
        <sz val="10"/>
        <rFont val="游ゴシック"/>
        <family val="3"/>
        <charset val="128"/>
        <scheme val="minor"/>
      </rPr>
      <t>では、各地域にある統括会社を中心に、安全衛生の取り組みを推進している。現在、各地域と協力し</t>
    </r>
    <r>
      <rPr>
        <b/>
        <sz val="10"/>
        <rFont val="游ゴシック"/>
        <family val="3"/>
        <charset val="128"/>
        <scheme val="minor"/>
      </rPr>
      <t>、労働安全衛生マネジメントシステム（OSHMS）のグローバル展開を進めている</t>
    </r>
    <r>
      <rPr>
        <sz val="10"/>
        <rFont val="游ゴシック"/>
        <family val="3"/>
        <charset val="128"/>
        <scheme val="minor"/>
      </rPr>
      <t>。地域特有の要求事項とともに、ISO45001に基づいた、グローバル共通の要求事項を定めている。また、OSHMSに基づく現地現物確認や監査を行うことで弱点を把握し、安全管理レベルの向上を図っている。
　※OSHMS（Occupational Safety and Health Management System）：労働安全衛生マネジメントシステム</t>
    </r>
    <phoneticPr fontId="2"/>
  </si>
  <si>
    <r>
      <rPr>
        <b/>
        <sz val="10"/>
        <rFont val="游ゴシック"/>
        <family val="3"/>
        <charset val="128"/>
        <scheme val="minor"/>
      </rPr>
      <t>　海洋研究開発機構</t>
    </r>
    <r>
      <rPr>
        <sz val="10"/>
        <rFont val="游ゴシック"/>
        <family val="3"/>
        <charset val="128"/>
        <scheme val="minor"/>
      </rPr>
      <t>では、</t>
    </r>
    <r>
      <rPr>
        <b/>
        <sz val="10"/>
        <rFont val="游ゴシック"/>
        <family val="3"/>
        <charset val="128"/>
        <scheme val="minor"/>
      </rPr>
      <t>事故やトラブルなど緊急時の対処について遺漏が無いよう万全を期すために、「事故・トラブル緊急対処要領」を定めている</t>
    </r>
    <r>
      <rPr>
        <sz val="10"/>
        <rFont val="游ゴシック"/>
        <family val="3"/>
        <charset val="128"/>
        <scheme val="minor"/>
      </rPr>
      <t>。この要領では、人命優先の原則、通報の原則、被害の拡大防止の原則、過大評価の原則を基本原則としており、この原則に沿うように対処方法を構築しているほか、想定される事故・トラブルについては、機構の全部署が発生した事故・トラブルを的確に把握し、共通認識を持って適切に事態に対応することを目的に、各事象を影響度ランク（ランク0～4の5段階に区分され、数字が小さいほど影響度は低いものとして設定されている。）を定めて分類しており、この影響度ランクに応じた対処方法により対応することとしている。</t>
    </r>
    <r>
      <rPr>
        <b/>
        <sz val="10"/>
        <rFont val="游ゴシック"/>
        <family val="3"/>
        <charset val="128"/>
        <scheme val="minor"/>
      </rPr>
      <t>この「事故・トラブル緊急対処要領」については、これまでに発生した事故・トラブルを教訓とし、逐次改正を行う</t>
    </r>
    <r>
      <rPr>
        <sz val="10"/>
        <rFont val="游ゴシック"/>
        <family val="3"/>
        <charset val="128"/>
        <scheme val="minor"/>
      </rPr>
      <t>。また、定期的に緊急時を想定した対応訓練を行い、迅速に対応できるよう訓練を行っている。</t>
    </r>
    <phoneticPr fontId="2"/>
  </si>
  <si>
    <r>
      <rPr>
        <b/>
        <sz val="10"/>
        <rFont val="游ゴシック"/>
        <family val="3"/>
        <charset val="128"/>
        <scheme val="minor"/>
      </rPr>
      <t>　千葉大学</t>
    </r>
    <r>
      <rPr>
        <sz val="10"/>
        <rFont val="游ゴシック"/>
        <family val="3"/>
        <charset val="128"/>
        <scheme val="minor"/>
      </rPr>
      <t>情報危機対策チーム/C-csirt(Chiba University - Cyber Security Incident Response Team)は、</t>
    </r>
    <r>
      <rPr>
        <b/>
        <sz val="10"/>
        <rFont val="游ゴシック"/>
        <family val="3"/>
        <charset val="128"/>
        <scheme val="minor"/>
      </rPr>
      <t>サイバー攻撃から千葉大学内の情報資産を保護するため</t>
    </r>
    <r>
      <rPr>
        <sz val="10"/>
        <rFont val="游ゴシック"/>
        <family val="3"/>
        <charset val="128"/>
        <scheme val="minor"/>
      </rPr>
      <t>、情報漏えいやWeb改ざんにつながる不正アクセス、マルウェア感染等のセキュリティ上の問題(インシデント)に対して、早期発見・早期対処することで被害を最小化することを目的として、予防活動、発生時の対応、改善策の検討及び提案をおこなうチームである。統合情報センター、情報企画課、附属病院企画情報部、附属病院経営企画課を中心としたコアメンバーと各部局から選出された部局メンバーで構成されている。また、2016年にはセキュリティバグ報告奨励制度を新たに設け、以来、毎年にわたり</t>
    </r>
    <r>
      <rPr>
        <b/>
        <sz val="10"/>
        <rFont val="游ゴシック"/>
        <family val="3"/>
        <charset val="128"/>
        <scheme val="minor"/>
      </rPr>
      <t>学内の情報システムとウェブサイトを対象としたセキュリティバグハンティングコンテスト</t>
    </r>
    <r>
      <rPr>
        <sz val="10"/>
        <rFont val="游ゴシック"/>
        <family val="3"/>
        <charset val="128"/>
        <scheme val="minor"/>
      </rPr>
      <t>を開催している。</t>
    </r>
    <phoneticPr fontId="2"/>
  </si>
  <si>
    <r>
      <rPr>
        <b/>
        <sz val="10"/>
        <rFont val="游ゴシック"/>
        <family val="3"/>
        <charset val="128"/>
        <scheme val="minor"/>
      </rPr>
      <t>　第一三共</t>
    </r>
    <r>
      <rPr>
        <sz val="10"/>
        <rFont val="游ゴシック"/>
        <family val="3"/>
        <charset val="128"/>
        <scheme val="minor"/>
      </rPr>
      <t>では、企業活動に潜在するリスクのうち、顕在化し緊急な対応が必要な事象、発生可能性が極めて高くなった事象を総称して「クライシス」と定義し、その発生による損失最小化を図ることを目的に、</t>
    </r>
    <r>
      <rPr>
        <b/>
        <sz val="10"/>
        <rFont val="游ゴシック"/>
        <family val="3"/>
        <charset val="128"/>
        <scheme val="minor"/>
      </rPr>
      <t>クライシスマネジメントに関わる基本的事項を定めたグローバルクライシスマネジメントポリシーを策定している</t>
    </r>
    <r>
      <rPr>
        <sz val="10"/>
        <rFont val="游ゴシック"/>
        <family val="3"/>
        <charset val="128"/>
        <scheme val="minor"/>
      </rPr>
      <t>。</t>
    </r>
    <phoneticPr fontId="2"/>
  </si>
  <si>
    <r>
      <rPr>
        <b/>
        <sz val="10"/>
        <rFont val="游ゴシック"/>
        <family val="3"/>
        <charset val="128"/>
        <scheme val="minor"/>
      </rPr>
      <t>　第一三共</t>
    </r>
    <r>
      <rPr>
        <sz val="10"/>
        <rFont val="游ゴシック"/>
        <family val="3"/>
        <charset val="128"/>
        <scheme val="minor"/>
      </rPr>
      <t>では、日本国内の障がい者雇用について、中期的な方針を定め、第一三共ハピネス（障害者雇用促進法に定める特例子会社）をはじめとするグループ各社において雇用を促進している。第一三共ハピネスでは、</t>
    </r>
    <r>
      <rPr>
        <b/>
        <sz val="10"/>
        <rFont val="游ゴシック"/>
        <family val="3"/>
        <charset val="128"/>
        <scheme val="minor"/>
      </rPr>
      <t>障がい者が活躍できるよう業務工程の細分化や簡素化</t>
    </r>
    <r>
      <rPr>
        <sz val="10"/>
        <rFont val="游ゴシック"/>
        <family val="3"/>
        <charset val="128"/>
        <scheme val="minor"/>
      </rPr>
      <t>を行い、第一三共グループ各社からの業務を請け負っている。</t>
    </r>
    <phoneticPr fontId="2"/>
  </si>
  <si>
    <r>
      <rPr>
        <b/>
        <sz val="10"/>
        <rFont val="游ゴシック"/>
        <family val="3"/>
        <charset val="128"/>
        <scheme val="minor"/>
      </rPr>
      <t>　第一三共</t>
    </r>
    <r>
      <rPr>
        <sz val="10"/>
        <rFont val="游ゴシック"/>
        <family val="3"/>
        <charset val="128"/>
        <scheme val="minor"/>
      </rPr>
      <t>では</t>
    </r>
    <r>
      <rPr>
        <b/>
        <sz val="10"/>
        <rFont val="游ゴシック"/>
        <family val="3"/>
        <charset val="128"/>
        <scheme val="minor"/>
      </rPr>
      <t>、同性パートナーが社内制度において法的な配偶者と同等の支援が受けられるように改定</t>
    </r>
    <r>
      <rPr>
        <sz val="10"/>
        <rFont val="游ゴシック"/>
        <family val="3"/>
        <charset val="128"/>
        <scheme val="minor"/>
      </rPr>
      <t>している。当社のこのような取り組みが認められ、「PRIDE指標2020」において、「ブロンズ」を受賞した。</t>
    </r>
    <phoneticPr fontId="2"/>
  </si>
  <si>
    <r>
      <rPr>
        <b/>
        <sz val="10"/>
        <rFont val="游ゴシック"/>
        <family val="3"/>
        <charset val="128"/>
        <scheme val="minor"/>
      </rPr>
      <t>　日立製作所</t>
    </r>
    <r>
      <rPr>
        <sz val="10"/>
        <rFont val="游ゴシック"/>
        <family val="3"/>
        <charset val="128"/>
        <scheme val="minor"/>
      </rPr>
      <t>は、ダイバーシティ&amp;インクルージョンの推進を経営戦略の一環として位置づけており、「ダイバーシティ&amp;インクルージョンステートメント」に掲げるすべての多様性を尊重している。グループ・グローバルにおいて取り組みを加速度的に進めるため、「ダイバーシティ&amp;インクルージョンと事業戦略の融合」を推進しており、</t>
    </r>
    <r>
      <rPr>
        <b/>
        <sz val="10"/>
        <rFont val="游ゴシック"/>
        <family val="3"/>
        <charset val="128"/>
        <scheme val="minor"/>
      </rPr>
      <t>その推進役として2020年4月にChief Diversity &amp; Inclusion Officer（CDIO）のポジションを新設</t>
    </r>
    <r>
      <rPr>
        <sz val="10"/>
        <rFont val="游ゴシック"/>
        <family val="3"/>
        <charset val="128"/>
        <scheme val="minor"/>
      </rPr>
      <t xml:space="preserve">し、ロレーナ・デッラジョヴァンナが就任した。2020年度は変革の第一歩として、現状分析や外部評価データによるギャップ分析、事業へのヒアリングに基づき、日立グループにおける中長期目標を含むグローバルのダイバーシティ&amp;インクルージョン戦略を策定した。
</t>
    </r>
    <r>
      <rPr>
        <b/>
        <sz val="10"/>
        <rFont val="游ゴシック"/>
        <family val="3"/>
        <charset val="128"/>
        <scheme val="minor"/>
      </rPr>
      <t>　筑波大学</t>
    </r>
    <r>
      <rPr>
        <sz val="10"/>
        <rFont val="游ゴシック"/>
        <family val="3"/>
        <charset val="128"/>
        <scheme val="minor"/>
      </rPr>
      <t>では、障害のある学生への合理的配慮、及び、多様な支援ニーズに対応するため、各教育組織と連携体制を強化し、</t>
    </r>
    <r>
      <rPr>
        <b/>
        <sz val="10"/>
        <rFont val="游ゴシック"/>
        <family val="3"/>
        <charset val="128"/>
        <scheme val="minor"/>
      </rPr>
      <t>ピア・チューターによる支援を実施</t>
    </r>
    <r>
      <rPr>
        <sz val="10"/>
        <rFont val="游ゴシック"/>
        <family val="3"/>
        <charset val="128"/>
        <scheme val="minor"/>
      </rPr>
      <t>。ピアチューターは、養成講座を受講した後に学習上の支援が必要と認められた</t>
    </r>
    <r>
      <rPr>
        <b/>
        <sz val="10"/>
        <rFont val="游ゴシック"/>
        <family val="3"/>
        <charset val="128"/>
        <scheme val="minor"/>
      </rPr>
      <t>障害のある学生への支援活動に携わる学生</t>
    </r>
    <r>
      <rPr>
        <sz val="10"/>
        <rFont val="游ゴシック"/>
        <family val="3"/>
        <charset val="128"/>
        <scheme val="minor"/>
      </rPr>
      <t xml:space="preserve">のことである。
</t>
    </r>
    <phoneticPr fontId="2"/>
  </si>
  <si>
    <r>
      <t>　</t>
    </r>
    <r>
      <rPr>
        <b/>
        <sz val="10"/>
        <rFont val="游ゴシック"/>
        <family val="3"/>
        <charset val="128"/>
        <scheme val="minor"/>
      </rPr>
      <t>リコー</t>
    </r>
    <r>
      <rPr>
        <sz val="10"/>
        <rFont val="游ゴシック"/>
        <family val="3"/>
        <charset val="128"/>
        <scheme val="minor"/>
      </rPr>
      <t>では、能力と意欲のある女性社員が上位ステージで活躍できるように、</t>
    </r>
    <r>
      <rPr>
        <b/>
        <sz val="10"/>
        <rFont val="游ゴシック"/>
        <family val="3"/>
        <charset val="128"/>
        <scheme val="minor"/>
      </rPr>
      <t>キャリア意識変革研修や管理職候補育成研修を実施</t>
    </r>
    <r>
      <rPr>
        <sz val="10"/>
        <rFont val="游ゴシック"/>
        <family val="3"/>
        <charset val="128"/>
        <scheme val="minor"/>
      </rPr>
      <t>している。対象社員の上司には育成力向上研修も行い、</t>
    </r>
    <r>
      <rPr>
        <b/>
        <sz val="10"/>
        <rFont val="游ゴシック"/>
        <family val="3"/>
        <charset val="128"/>
        <scheme val="minor"/>
      </rPr>
      <t>着実な女性管理職の増加</t>
    </r>
    <r>
      <rPr>
        <sz val="10"/>
        <rFont val="游ゴシック"/>
        <family val="3"/>
        <charset val="128"/>
        <scheme val="minor"/>
      </rPr>
      <t>につなげている。</t>
    </r>
    <phoneticPr fontId="2"/>
  </si>
  <si>
    <r>
      <t>　</t>
    </r>
    <r>
      <rPr>
        <b/>
        <sz val="10"/>
        <rFont val="游ゴシック"/>
        <family val="3"/>
        <charset val="128"/>
        <scheme val="minor"/>
      </rPr>
      <t>理化学研究所</t>
    </r>
    <r>
      <rPr>
        <sz val="10"/>
        <rFont val="游ゴシック"/>
        <family val="3"/>
        <charset val="128"/>
        <scheme val="minor"/>
      </rPr>
      <t>では、ダイバーシティ研究環境整備のための取組、女性研究者の研究力向上のための取組、女性研究者の採用、上位職への積極登用に向けた取組を実施。特に、科学的、社会的にインパクトの高い野心的な研究に挑戦しようとする若手研究者を対象として、研究室主宰者として独立して研究を推進する機会を提供する新しい制度である「理研白眉制度」や、</t>
    </r>
    <r>
      <rPr>
        <b/>
        <sz val="10"/>
        <rFont val="游ゴシック"/>
        <family val="3"/>
        <charset val="128"/>
        <scheme val="minor"/>
      </rPr>
      <t>並外れた能力を持つ若手女性研究者に、研究室主宰者（理研白眉研究チームリーダー）として独立して研究を推進する機会を提供することを目的とした「加藤セチプログラム」</t>
    </r>
    <r>
      <rPr>
        <sz val="10"/>
        <rFont val="游ゴシック"/>
        <family val="3"/>
        <charset val="128"/>
        <scheme val="minor"/>
      </rPr>
      <t>がある。</t>
    </r>
    <phoneticPr fontId="2"/>
  </si>
  <si>
    <r>
      <rPr>
        <b/>
        <sz val="10"/>
        <rFont val="游ゴシック"/>
        <family val="3"/>
        <charset val="128"/>
        <scheme val="minor"/>
      </rPr>
      <t>　富士フイルムHD</t>
    </r>
    <r>
      <rPr>
        <sz val="10"/>
        <rFont val="游ゴシック"/>
        <family val="3"/>
        <charset val="128"/>
        <scheme val="minor"/>
      </rPr>
      <t>では、</t>
    </r>
    <r>
      <rPr>
        <b/>
        <sz val="10"/>
        <rFont val="游ゴシック"/>
        <family val="3"/>
        <charset val="128"/>
        <scheme val="minor"/>
      </rPr>
      <t>海外現地法人の基幹ポスト（Global Executive Position）を特定し、各地域での育成プログラム（Regional Leadership Program）を通じて後継者育成</t>
    </r>
    <r>
      <rPr>
        <sz val="10"/>
        <rFont val="游ゴシック"/>
        <family val="3"/>
        <charset val="128"/>
        <scheme val="minor"/>
      </rPr>
      <t>に取り組んだ。さらに</t>
    </r>
    <r>
      <rPr>
        <b/>
        <sz val="10"/>
        <rFont val="游ゴシック"/>
        <family val="3"/>
        <charset val="128"/>
        <scheme val="minor"/>
      </rPr>
      <t>海外ローカル人材や留学生の日本への受け入れ、外国籍社員の採用拡大などを実施し、グローバル経営を推進するための人事政策を強化</t>
    </r>
    <r>
      <rPr>
        <sz val="10"/>
        <rFont val="游ゴシック"/>
        <family val="3"/>
        <charset val="128"/>
        <scheme val="minor"/>
      </rPr>
      <t>している。
　また、将来の経営を担う基幹人材を育成するために、層別の幹部候補選抜研修を実施。グループ外の企業4社と合同で課題の共有や対策の検討を行う「女性営業職向け異業種交流会」、自社の女性サービス技術者の活躍促進を目的とした「女性カストマーエンジニア フォーラム研修」等を開催し、男性社員が多数を占める職場でのキャリア形成を支援した。手話通訳や音声認識ソフトの利用による聴覚障がいのある社員とのコミュニケーションの支援や、障がい者職業生活指導員による個別相談窓口の設置等、障がい者が安心して働ける環境の整備を行っている。</t>
    </r>
    <rPh sb="432" eb="433">
      <t>オコナ</t>
    </rPh>
    <phoneticPr fontId="2"/>
  </si>
  <si>
    <r>
      <t>　</t>
    </r>
    <r>
      <rPr>
        <b/>
        <sz val="10"/>
        <rFont val="游ゴシック"/>
        <family val="3"/>
        <charset val="128"/>
        <scheme val="minor"/>
      </rPr>
      <t>千葉大学</t>
    </r>
    <r>
      <rPr>
        <sz val="10"/>
        <rFont val="游ゴシック"/>
        <family val="3"/>
        <charset val="128"/>
        <scheme val="minor"/>
      </rPr>
      <t>では、公的研究費等の財源が税金などの貴重な公的資金によるものであり、厳正な執行・管理が求められるものと考え、</t>
    </r>
    <r>
      <rPr>
        <b/>
        <sz val="10"/>
        <rFont val="游ゴシック"/>
        <family val="3"/>
        <charset val="128"/>
        <scheme val="minor"/>
      </rPr>
      <t>文部科学省による「研究機関における公的研究費の管理・監査のガイドライン」で対象としている競争的資金のみならず、受託研究費などについても対象として、公的研究費等の管理・運営体制を整備。</t>
    </r>
    <phoneticPr fontId="2"/>
  </si>
  <si>
    <r>
      <rPr>
        <b/>
        <sz val="10"/>
        <rFont val="游ゴシック"/>
        <family val="3"/>
        <charset val="128"/>
        <scheme val="minor"/>
      </rPr>
      <t>　農業・食品産業技術総合研究機構</t>
    </r>
    <r>
      <rPr>
        <sz val="10"/>
        <rFont val="游ゴシック"/>
        <family val="3"/>
        <charset val="128"/>
        <scheme val="minor"/>
      </rPr>
      <t>では、研究倫理として、研究者行動規範、試験研究の不正行為への対応、公的研究費の不正使用への対応、</t>
    </r>
    <r>
      <rPr>
        <b/>
        <sz val="10"/>
        <rFont val="游ゴシック"/>
        <family val="3"/>
        <charset val="128"/>
        <scheme val="minor"/>
      </rPr>
      <t>動物実験に関する情報</t>
    </r>
    <r>
      <rPr>
        <sz val="10"/>
        <rFont val="游ゴシック"/>
        <family val="3"/>
        <charset val="128"/>
        <scheme val="minor"/>
      </rPr>
      <t xml:space="preserve">、遺伝資源の取得等に係る行動規範などに取り組んでいる。
</t>
    </r>
    <r>
      <rPr>
        <b/>
        <sz val="10"/>
        <rFont val="游ゴシック"/>
        <family val="3"/>
        <charset val="128"/>
        <scheme val="minor"/>
      </rPr>
      <t>　東京大学</t>
    </r>
    <r>
      <rPr>
        <sz val="10"/>
        <rFont val="游ゴシック"/>
        <family val="3"/>
        <charset val="128"/>
        <scheme val="minor"/>
      </rPr>
      <t>本部研究倫理推進課では、研究倫理・生命倫理に関する取組として、科学研究行動規範やアクションプランを作成。ライフサイエンス研究倫理支援室では、</t>
    </r>
    <r>
      <rPr>
        <b/>
        <sz val="10"/>
        <rFont val="游ゴシック"/>
        <family val="3"/>
        <charset val="128"/>
        <scheme val="minor"/>
      </rPr>
      <t>遺伝子組換え実験や、研究用微生物、動物実験、ヒト生殖・クローン、倫理審査、遺伝資源（ABS対応）に関する実施規則</t>
    </r>
    <r>
      <rPr>
        <sz val="10"/>
        <rFont val="游ゴシック"/>
        <family val="3"/>
        <charset val="128"/>
        <scheme val="minor"/>
      </rPr>
      <t>を作成している。再生医療等委員会では、医療機関長と総長、厚生労働省の認証体制をとっている。医学部附属病院特定臨床研究監査委員会では、臨床研究委実施状況に関しての監査を実施している。
　</t>
    </r>
    <r>
      <rPr>
        <b/>
        <sz val="10"/>
        <rFont val="游ゴシック"/>
        <family val="3"/>
        <charset val="128"/>
        <scheme val="minor"/>
      </rPr>
      <t>中外製薬</t>
    </r>
    <r>
      <rPr>
        <sz val="10"/>
        <rFont val="游ゴシック"/>
        <family val="3"/>
        <charset val="128"/>
        <scheme val="minor"/>
      </rPr>
      <t>では、研究に用いられる実験動物の取扱いについては、当社が定めた「実験動物の飼育と使用に関する指針」に従い、科学的諸要件に留意しつつ、動物福祉の観点から動物の生命を尊重し、動物にできる限り苦痛を与えないように配慮した取り組みを実践している。また、</t>
    </r>
    <r>
      <rPr>
        <b/>
        <sz val="10"/>
        <rFont val="游ゴシック"/>
        <family val="3"/>
        <charset val="128"/>
        <scheme val="minor"/>
      </rPr>
      <t>3Rsの原則に基づく同社の取り組みが世界的な第三者評価機関であるAAALAC Internationalにより評価され、2007年以降継続して認証を取得している</t>
    </r>
    <r>
      <rPr>
        <sz val="10"/>
        <rFont val="游ゴシック"/>
        <family val="3"/>
        <charset val="128"/>
        <scheme val="minor"/>
      </rPr>
      <t>。</t>
    </r>
    <rPh sb="327" eb="329">
      <t>チュウガイ</t>
    </rPh>
    <rPh sb="329" eb="331">
      <t>セイヤク</t>
    </rPh>
    <phoneticPr fontId="2"/>
  </si>
  <si>
    <r>
      <rPr>
        <b/>
        <sz val="10"/>
        <rFont val="游ゴシック"/>
        <family val="3"/>
        <charset val="128"/>
        <scheme val="minor"/>
      </rPr>
      <t>　宇宙航空研究開発機構</t>
    </r>
    <r>
      <rPr>
        <sz val="10"/>
        <rFont val="游ゴシック"/>
        <family val="3"/>
        <charset val="128"/>
        <scheme val="minor"/>
      </rPr>
      <t>では、</t>
    </r>
    <r>
      <rPr>
        <b/>
        <sz val="10"/>
        <rFont val="游ゴシック"/>
        <family val="3"/>
        <charset val="128"/>
        <scheme val="minor"/>
      </rPr>
      <t>国の予算を使う機関として契約の透明性・公平性等を重視して公正な事業の実施に努めている</t>
    </r>
    <r>
      <rPr>
        <sz val="10"/>
        <rFont val="游ゴシック"/>
        <family val="3"/>
        <charset val="128"/>
        <scheme val="minor"/>
      </rPr>
      <t>。例として、</t>
    </r>
    <r>
      <rPr>
        <b/>
        <sz val="10"/>
        <rFont val="游ゴシック"/>
        <family val="3"/>
        <charset val="128"/>
        <scheme val="minor"/>
      </rPr>
      <t>少額随意契約基準を超える随意契約案件については、契約審査委員会等による審査により、競争の促進や、規程に従った運用であることをチェックした上で、実施している</t>
    </r>
    <r>
      <rPr>
        <sz val="10"/>
        <rFont val="游ゴシック"/>
        <family val="3"/>
        <charset val="128"/>
        <scheme val="minor"/>
      </rPr>
      <t>。また、締結した契約についてはJAXAのWebサイト上で公表している。近年は、プロジェクト業務に対する調達マネジメントの適用範囲を拡大し、開発担当企業を選ぶ段階から調達部が入り、企業との対話を進めるなど、公平性を確保しつつ合理的な調達が行われるような取り組みを進めている。</t>
    </r>
    <phoneticPr fontId="2"/>
  </si>
  <si>
    <r>
      <t>　</t>
    </r>
    <r>
      <rPr>
        <b/>
        <sz val="10"/>
        <rFont val="游ゴシック"/>
        <family val="3"/>
        <charset val="128"/>
        <scheme val="minor"/>
      </rPr>
      <t>情報通信研究機構</t>
    </r>
    <r>
      <rPr>
        <sz val="10"/>
        <rFont val="游ゴシック"/>
        <family val="3"/>
        <charset val="128"/>
        <scheme val="minor"/>
      </rPr>
      <t>では、コンプライアンス・リスク管理として、行動規範や反社会的勢力に対する基本方針、利益相反マネジメントポリシー作成や公益通報に関する相談・受付窓口を設置。</t>
    </r>
    <r>
      <rPr>
        <b/>
        <sz val="10"/>
        <rFont val="游ゴシック"/>
        <family val="3"/>
        <charset val="128"/>
        <scheme val="minor"/>
      </rPr>
      <t>また研究活動に係る不正行為への対応として、研究活動に係る不正行為への対応に関する規定や、研究不正申し立ての受付窓口を設置している。</t>
    </r>
    <r>
      <rPr>
        <sz val="10"/>
        <rFont val="游ゴシック"/>
        <family val="3"/>
        <charset val="128"/>
        <scheme val="minor"/>
      </rPr>
      <t xml:space="preserve">
</t>
    </r>
    <r>
      <rPr>
        <b/>
        <sz val="10"/>
        <rFont val="游ゴシック"/>
        <family val="3"/>
        <charset val="128"/>
        <scheme val="minor"/>
      </rPr>
      <t>　トヨタ自動車</t>
    </r>
    <r>
      <rPr>
        <sz val="10"/>
        <rFont val="游ゴシック"/>
        <family val="3"/>
        <charset val="128"/>
        <scheme val="minor"/>
      </rPr>
      <t>では、</t>
    </r>
    <r>
      <rPr>
        <b/>
        <sz val="10"/>
        <rFont val="游ゴシック"/>
        <family val="3"/>
        <charset val="128"/>
        <scheme val="minor"/>
      </rPr>
      <t>当社におけるコンプライアンス上の疑問を相談できる ｢企業倫理相談窓口 ｣を社外の弁護士事務所（委託）に設置</t>
    </r>
    <r>
      <rPr>
        <sz val="10"/>
        <rFont val="游ゴシック"/>
        <family val="3"/>
        <charset val="128"/>
        <scheme val="minor"/>
      </rPr>
      <t>。全従業員への連絡先カードの配付や食堂での定期的なポップの設置を通じて周知し、従業員からの相談を受け付けている。
　</t>
    </r>
    <r>
      <rPr>
        <b/>
        <sz val="10"/>
        <rFont val="游ゴシック"/>
        <family val="3"/>
        <charset val="128"/>
        <scheme val="minor"/>
      </rPr>
      <t>中外製薬</t>
    </r>
    <r>
      <rPr>
        <sz val="10"/>
        <rFont val="游ゴシック"/>
        <family val="3"/>
        <charset val="128"/>
        <scheme val="minor"/>
      </rPr>
      <t>では、</t>
    </r>
    <r>
      <rPr>
        <b/>
        <sz val="10"/>
        <rFont val="游ゴシック"/>
        <family val="3"/>
        <charset val="128"/>
        <scheme val="minor"/>
      </rPr>
      <t>従業員が安心して相談できるように「CCCホットライン」「Chugai Speak-Up Line」を設置しているほか、社外にも相談窓口を設置している</t>
    </r>
    <r>
      <rPr>
        <sz val="10"/>
        <rFont val="游ゴシック"/>
        <family val="3"/>
        <charset val="128"/>
        <scheme val="minor"/>
      </rPr>
      <t>。また、身近に相談できる存在として、各統括支店・工場・研究所にエリア相談員を配置。エリア相談員と人事担当マネジャーに対しては、外部講師やCCCホットライン担当者によるハラスメント相談対応研修を定期的に実施し、相談対応に必要な知識とスキルの向上を図っている。</t>
    </r>
    <phoneticPr fontId="2"/>
  </si>
  <si>
    <r>
      <rPr>
        <b/>
        <sz val="10"/>
        <rFont val="游ゴシック"/>
        <family val="3"/>
        <charset val="128"/>
        <scheme val="minor"/>
      </rPr>
      <t>　千葉大学</t>
    </r>
    <r>
      <rPr>
        <sz val="10"/>
        <rFont val="游ゴシック"/>
        <family val="3"/>
        <charset val="128"/>
        <scheme val="minor"/>
      </rPr>
      <t>では、2016年、オープンアクセス方針を定めるとともに、学術研究成果発信の促進のために、</t>
    </r>
    <r>
      <rPr>
        <b/>
        <sz val="10"/>
        <rFont val="游ゴシック"/>
        <family val="3"/>
        <charset val="128"/>
        <scheme val="minor"/>
      </rPr>
      <t>米国の非営利団体 CHOR と科学技術振興事業団による学術論文のオープンアクセス拡大</t>
    </r>
    <r>
      <rPr>
        <sz val="10"/>
        <rFont val="游ゴシック"/>
        <family val="3"/>
        <charset val="128"/>
        <scheme val="minor"/>
      </rPr>
      <t>にむけた国際的な試行プロジェクトに参加した。
　2018年、『デジタル・スカラシップ』実現に向けて、</t>
    </r>
    <r>
      <rPr>
        <b/>
        <sz val="10"/>
        <rFont val="游ゴシック"/>
        <family val="3"/>
        <charset val="128"/>
        <scheme val="minor"/>
      </rPr>
      <t>オープンサイエンスに寄与する資料である千葉大学学術リソースコレクション（c-arc）</t>
    </r>
    <r>
      <rPr>
        <sz val="10"/>
        <rFont val="游ゴシック"/>
        <family val="3"/>
        <charset val="128"/>
        <scheme val="minor"/>
      </rPr>
      <t>を公開した。</t>
    </r>
    <rPh sb="1" eb="3">
      <t>チバ</t>
    </rPh>
    <rPh sb="3" eb="5">
      <t>ダイガク</t>
    </rPh>
    <phoneticPr fontId="2"/>
  </si>
  <si>
    <r>
      <t>　</t>
    </r>
    <r>
      <rPr>
        <b/>
        <sz val="10"/>
        <rFont val="游ゴシック"/>
        <family val="3"/>
        <charset val="128"/>
        <scheme val="minor"/>
      </rPr>
      <t>宇宙航空研究開発機構</t>
    </r>
    <r>
      <rPr>
        <sz val="10"/>
        <rFont val="游ゴシック"/>
        <family val="3"/>
        <charset val="128"/>
        <scheme val="minor"/>
      </rPr>
      <t>では、知的財産活動の基本的な考え方を示す</t>
    </r>
    <r>
      <rPr>
        <b/>
        <sz val="10"/>
        <rFont val="游ゴシック"/>
        <family val="3"/>
        <charset val="128"/>
        <scheme val="minor"/>
      </rPr>
      <t>「知的財産ポリシー」を制定</t>
    </r>
    <r>
      <rPr>
        <sz val="10"/>
        <rFont val="游ゴシック"/>
        <family val="3"/>
        <charset val="128"/>
        <scheme val="minor"/>
      </rPr>
      <t>。JAXAは、自ら創出した技術成果を本ポリシーに基づく知的財産活動により知的財産として識別・保護するとともに、適切に我が国の産業界等に移転することで、研究開発成果を活用する事業創出及びオープンイノベーションを喚起する取り組みの強化に貢献。</t>
    </r>
    <phoneticPr fontId="2"/>
  </si>
  <si>
    <r>
      <rPr>
        <b/>
        <sz val="10"/>
        <rFont val="游ゴシック"/>
        <family val="3"/>
        <charset val="128"/>
        <scheme val="minor"/>
      </rPr>
      <t xml:space="preserve">  宇宙航空研究開発機構</t>
    </r>
    <r>
      <rPr>
        <sz val="10"/>
        <rFont val="游ゴシック"/>
        <family val="3"/>
        <charset val="128"/>
        <scheme val="minor"/>
      </rPr>
      <t>では、国の予算を使う機関とし</t>
    </r>
    <r>
      <rPr>
        <b/>
        <sz val="10"/>
        <rFont val="游ゴシック"/>
        <family val="3"/>
        <charset val="128"/>
        <scheme val="minor"/>
      </rPr>
      <t>て契約の透明性・公平性等を重視して公正な事業の実施に努めている</t>
    </r>
    <r>
      <rPr>
        <sz val="10"/>
        <rFont val="游ゴシック"/>
        <family val="3"/>
        <charset val="128"/>
        <scheme val="minor"/>
      </rPr>
      <t>。例として、少額随意契約基準を超える随意契約案件については、契約審査委員会等による審査により、競争の促進や、規程に従った運用であることをチェックした上で、実施している。また、</t>
    </r>
    <r>
      <rPr>
        <b/>
        <sz val="10"/>
        <rFont val="游ゴシック"/>
        <family val="3"/>
        <charset val="128"/>
        <scheme val="minor"/>
      </rPr>
      <t>締結した契約についてはJAXAのWebサイト上で公表している</t>
    </r>
    <r>
      <rPr>
        <sz val="10"/>
        <rFont val="游ゴシック"/>
        <family val="3"/>
        <charset val="128"/>
        <scheme val="minor"/>
      </rPr>
      <t>。近年は、プロジェクト業務に対する調達マネジメントの適用範囲を拡大し、</t>
    </r>
    <r>
      <rPr>
        <b/>
        <sz val="10"/>
        <rFont val="游ゴシック"/>
        <family val="3"/>
        <charset val="128"/>
        <scheme val="minor"/>
      </rPr>
      <t>開発担当企業を選ぶ段階から調達部が入り、企業との対話を進める</t>
    </r>
    <r>
      <rPr>
        <sz val="10"/>
        <rFont val="游ゴシック"/>
        <family val="3"/>
        <charset val="128"/>
        <scheme val="minor"/>
      </rPr>
      <t>など、公平性を確保しつつ合理的な調達が行われるような取り組みを進めている。</t>
    </r>
    <phoneticPr fontId="2"/>
  </si>
  <si>
    <r>
      <rPr>
        <b/>
        <sz val="10"/>
        <rFont val="游ゴシック"/>
        <family val="3"/>
        <charset val="128"/>
        <scheme val="minor"/>
      </rPr>
      <t>　農業・食品産業技術総合研究機構</t>
    </r>
    <r>
      <rPr>
        <sz val="10"/>
        <rFont val="游ゴシック"/>
        <family val="3"/>
        <charset val="128"/>
        <scheme val="minor"/>
      </rPr>
      <t>では、</t>
    </r>
    <r>
      <rPr>
        <b/>
        <sz val="10"/>
        <rFont val="游ゴシック"/>
        <family val="3"/>
        <charset val="128"/>
        <scheme val="minor"/>
      </rPr>
      <t>発注する工事・役務においては、環境への配慮につき、グリーン購入法に定めるところにより、環境負荷を低減できる材料等を使用し、グリーン購入法に定めるものを使用した場合は、「特定調達品目調達実績</t>
    </r>
    <r>
      <rPr>
        <sz val="10"/>
        <rFont val="游ゴシック"/>
        <family val="3"/>
        <charset val="128"/>
        <scheme val="minor"/>
      </rPr>
      <t>」</t>
    </r>
    <r>
      <rPr>
        <b/>
        <sz val="10"/>
        <rFont val="游ゴシック"/>
        <family val="3"/>
        <charset val="128"/>
        <scheme val="minor"/>
      </rPr>
      <t>を提出させる</t>
    </r>
    <r>
      <rPr>
        <sz val="10"/>
        <rFont val="游ゴシック"/>
        <family val="3"/>
        <charset val="128"/>
        <scheme val="minor"/>
      </rPr>
      <t>など、今後ともこのような環境配慮への取り組みを推進。</t>
    </r>
    <phoneticPr fontId="2"/>
  </si>
  <si>
    <r>
      <t>　</t>
    </r>
    <r>
      <rPr>
        <b/>
        <sz val="10"/>
        <rFont val="游ゴシック"/>
        <family val="3"/>
        <charset val="128"/>
        <scheme val="minor"/>
      </rPr>
      <t>国立環境研究所</t>
    </r>
    <r>
      <rPr>
        <sz val="10"/>
        <rFont val="游ゴシック"/>
        <family val="3"/>
        <charset val="128"/>
        <scheme val="minor"/>
      </rPr>
      <t>では、研究開発の成果の最大化その他の業務の質の向上に関する事項として</t>
    </r>
    <r>
      <rPr>
        <b/>
        <sz val="10"/>
        <rFont val="游ゴシック"/>
        <family val="3"/>
        <charset val="128"/>
        <scheme val="minor"/>
      </rPr>
      <t>、</t>
    </r>
    <r>
      <rPr>
        <sz val="10"/>
        <rFont val="游ゴシック"/>
        <family val="3"/>
        <charset val="128"/>
        <scheme val="minor"/>
      </rPr>
      <t>重点的に取り組むべき課題への統合的な研究の推進（①課題解決型研究プログラム、②災害環境研究プログラム）、</t>
    </r>
    <r>
      <rPr>
        <b/>
        <sz val="10"/>
        <rFont val="游ゴシック"/>
        <family val="3"/>
        <charset val="128"/>
        <scheme val="minor"/>
      </rPr>
      <t>環境の保全に関する科学的知見の創出等の推進、国内外機関とのネットワーク・橋渡しの拠点としてのハブ機能の強化</t>
    </r>
    <r>
      <rPr>
        <sz val="10"/>
        <rFont val="游ゴシック"/>
        <family val="3"/>
        <charset val="128"/>
        <scheme val="minor"/>
      </rPr>
      <t>、</t>
    </r>
    <r>
      <rPr>
        <b/>
        <sz val="10"/>
        <rFont val="游ゴシック"/>
        <family val="3"/>
        <charset val="128"/>
        <scheme val="minor"/>
      </rPr>
      <t>研究成果の積極的な発信と政策貢献・社会貢献の推進</t>
    </r>
    <r>
      <rPr>
        <sz val="10"/>
        <rFont val="游ゴシック"/>
        <family val="3"/>
        <charset val="128"/>
        <scheme val="minor"/>
      </rPr>
      <t>を実施している。</t>
    </r>
    <phoneticPr fontId="2"/>
  </si>
  <si>
    <r>
      <t>　</t>
    </r>
    <r>
      <rPr>
        <b/>
        <sz val="10"/>
        <rFont val="游ゴシック"/>
        <family val="3"/>
        <charset val="128"/>
        <scheme val="minor"/>
      </rPr>
      <t>宇宙航空研究開発機構では</t>
    </r>
    <r>
      <rPr>
        <sz val="10"/>
        <rFont val="游ゴシック"/>
        <family val="3"/>
        <charset val="128"/>
        <scheme val="minor"/>
      </rPr>
      <t>、知的財産活動の基本的な考え方を示す「知的財産ポリシー」を制定。JAXAは、</t>
    </r>
    <r>
      <rPr>
        <b/>
        <sz val="10"/>
        <rFont val="游ゴシック"/>
        <family val="3"/>
        <charset val="128"/>
        <scheme val="minor"/>
      </rPr>
      <t>自ら創出した技術成果を本ポリシーに基づく知的財産活動により知的財産として識別・保護する</t>
    </r>
    <r>
      <rPr>
        <sz val="10"/>
        <rFont val="游ゴシック"/>
        <family val="3"/>
        <charset val="128"/>
        <scheme val="minor"/>
      </rPr>
      <t>とともに、適切に我が国の産業界等に移転することで、研究開発成果を活用する事業創出及びオープンイノベーションを喚起する取り組みの強化に貢献している。</t>
    </r>
    <phoneticPr fontId="2"/>
  </si>
  <si>
    <r>
      <t>　</t>
    </r>
    <r>
      <rPr>
        <b/>
        <sz val="10"/>
        <rFont val="游ゴシック"/>
        <family val="3"/>
        <charset val="128"/>
        <scheme val="minor"/>
      </rPr>
      <t>大阪大学</t>
    </r>
    <r>
      <rPr>
        <sz val="10"/>
        <rFont val="游ゴシック"/>
        <family val="3"/>
        <charset val="128"/>
        <scheme val="minor"/>
      </rPr>
      <t>では、科学技術の卓越性の追求のみならず、社会的便益の向上、</t>
    </r>
    <r>
      <rPr>
        <b/>
        <sz val="10"/>
        <rFont val="游ゴシック"/>
        <family val="3"/>
        <charset val="128"/>
        <scheme val="minor"/>
      </rPr>
      <t>安全・セキュリティの確保</t>
    </r>
    <r>
      <rPr>
        <sz val="10"/>
        <rFont val="游ゴシック"/>
        <family val="3"/>
        <charset val="128"/>
        <scheme val="minor"/>
      </rPr>
      <t>、権利利益の保護、国民各層の受容等、倫理的・法的・社会的課題（ELSI : Ethical, Legal and Social Issues）を早期に抽出し、的確に対応することが必要不可欠である。そして、このような検討を行うことこそが、研究者の自由な研究環境を保障するものであるという認識のもと、2020年4月に大阪大学は新規科学技術に関するELSIの総合的研究拠点として「</t>
    </r>
    <r>
      <rPr>
        <b/>
        <sz val="10"/>
        <rFont val="游ゴシック"/>
        <family val="3"/>
        <charset val="128"/>
        <scheme val="minor"/>
      </rPr>
      <t>社会技術共創研究センター（ELSIセンター）</t>
    </r>
    <r>
      <rPr>
        <sz val="10"/>
        <rFont val="游ゴシック"/>
        <family val="3"/>
        <charset val="128"/>
        <scheme val="minor"/>
      </rPr>
      <t>」を設置した。</t>
    </r>
    <phoneticPr fontId="2"/>
  </si>
  <si>
    <r>
      <rPr>
        <b/>
        <sz val="10"/>
        <rFont val="游ゴシック"/>
        <family val="3"/>
        <charset val="128"/>
        <scheme val="minor"/>
      </rPr>
      <t>　中外製薬</t>
    </r>
    <r>
      <rPr>
        <sz val="10"/>
        <rFont val="游ゴシック"/>
        <family val="3"/>
        <charset val="128"/>
        <scheme val="minor"/>
      </rPr>
      <t>は、「責任あるデータ共有の原則（欧州製薬団体連合会/米国研究製薬工業協会）：principles for responsible clinical trial data sharing （EFPIA /PhRMA）」（2013年7月18日付）に沿って、また、各国の法令や業界指針を遵守した上で、</t>
    </r>
    <r>
      <rPr>
        <b/>
        <sz val="10"/>
        <rFont val="游ゴシック"/>
        <family val="3"/>
        <charset val="128"/>
        <scheme val="minor"/>
      </rPr>
      <t>臨床試験情報の公開と臨床試験データの共有を行っている。</t>
    </r>
    <phoneticPr fontId="2"/>
  </si>
  <si>
    <r>
      <rPr>
        <b/>
        <sz val="10"/>
        <rFont val="游ゴシック"/>
        <family val="3"/>
        <charset val="128"/>
        <scheme val="minor"/>
      </rPr>
      <t>　富士フイルムHD</t>
    </r>
    <r>
      <rPr>
        <sz val="10"/>
        <rFont val="游ゴシック"/>
        <family val="3"/>
        <charset val="128"/>
        <scheme val="minor"/>
      </rPr>
      <t>では、</t>
    </r>
    <r>
      <rPr>
        <b/>
        <sz val="10"/>
        <rFont val="游ゴシック"/>
        <family val="3"/>
        <charset val="128"/>
        <scheme val="minor"/>
      </rPr>
      <t>環境配慮に優れた製品・サービスを創出し続ける仕組みとして、富士フィルムグループ「Green Value Products」認定制度</t>
    </r>
    <r>
      <rPr>
        <sz val="10"/>
        <rFont val="游ゴシック"/>
        <family val="3"/>
        <charset val="128"/>
        <scheme val="minor"/>
      </rPr>
      <t>を運用している。</t>
    </r>
    <phoneticPr fontId="2"/>
  </si>
  <si>
    <r>
      <rPr>
        <b/>
        <sz val="10"/>
        <rFont val="游ゴシック"/>
        <family val="3"/>
        <charset val="128"/>
        <scheme val="minor"/>
      </rPr>
      <t>　国立環境研究所</t>
    </r>
    <r>
      <rPr>
        <sz val="10"/>
        <rFont val="游ゴシック"/>
        <family val="3"/>
        <charset val="128"/>
        <scheme val="minor"/>
      </rPr>
      <t>では、2020 年度に茨城県における各種審議会などに 20 件、延べ 21 名、茨城県内の市町村における各種検討会などに 10 件、延べ 12 名の国環研研究者が参画し、茨城県内の環境政策に貢献を果たし、地域の住みやすい環境作りへ協力している。また、地域の状況を熟知している全国の地方環境研究所と、</t>
    </r>
    <r>
      <rPr>
        <b/>
        <sz val="10"/>
        <rFont val="游ゴシック"/>
        <family val="3"/>
        <charset val="128"/>
        <scheme val="minor"/>
      </rPr>
      <t>地域に密着した環境問題に関するさまざまな共同研究</t>
    </r>
    <r>
      <rPr>
        <sz val="10"/>
        <rFont val="游ゴシック"/>
        <family val="3"/>
        <charset val="128"/>
        <scheme val="minor"/>
      </rPr>
      <t>を進めている。
　また2015年度から全国各地で</t>
    </r>
    <r>
      <rPr>
        <b/>
        <sz val="10"/>
        <rFont val="游ゴシック"/>
        <family val="3"/>
        <charset val="128"/>
        <scheme val="minor"/>
      </rPr>
      <t>科学者と市民の対話の実践「環境カフェ」を開催</t>
    </r>
    <r>
      <rPr>
        <sz val="10"/>
        <rFont val="游ゴシック"/>
        <family val="3"/>
        <charset val="128"/>
        <scheme val="minor"/>
      </rPr>
      <t>している。「環境カフェ」は環境研究に関連するテーマについて、参加者との対話により科学者と市民の理解を深め、共感を促すこと（共感の場をつくる）を目的とする社会対話である。</t>
    </r>
    <phoneticPr fontId="2"/>
  </si>
  <si>
    <r>
      <t>　</t>
    </r>
    <r>
      <rPr>
        <b/>
        <sz val="10"/>
        <rFont val="游ゴシック"/>
        <family val="3"/>
        <charset val="128"/>
        <scheme val="minor"/>
      </rPr>
      <t>JAXA第一宇宙技術部門</t>
    </r>
    <r>
      <rPr>
        <sz val="10"/>
        <rFont val="游ゴシック"/>
        <family val="3"/>
        <charset val="128"/>
        <scheme val="minor"/>
      </rPr>
      <t>では、衛星データをさまざまな分野で利活用するため、衛</t>
    </r>
    <r>
      <rPr>
        <b/>
        <sz val="10"/>
        <rFont val="游ゴシック"/>
        <family val="3"/>
        <charset val="128"/>
        <scheme val="minor"/>
      </rPr>
      <t>星やセンサによる見え方の違いやデータ利用に関する基礎解説、そして各種衛星観測データを利用した研究開発成果を公開</t>
    </r>
    <r>
      <rPr>
        <sz val="10"/>
        <rFont val="游ゴシック"/>
        <family val="3"/>
        <charset val="128"/>
        <scheme val="minor"/>
      </rPr>
      <t>している。
　</t>
    </r>
    <r>
      <rPr>
        <b/>
        <sz val="10"/>
        <rFont val="游ゴシック"/>
        <family val="3"/>
        <charset val="128"/>
        <scheme val="minor"/>
      </rPr>
      <t>筑波大学とF1000 Research Limited</t>
    </r>
    <r>
      <rPr>
        <sz val="10"/>
        <rFont val="游ゴシック"/>
        <family val="3"/>
        <charset val="128"/>
        <scheme val="minor"/>
      </rPr>
      <t>は2020年5月、</t>
    </r>
    <r>
      <rPr>
        <b/>
        <sz val="10"/>
        <rFont val="游ゴシック"/>
        <family val="3"/>
        <charset val="128"/>
        <scheme val="minor"/>
      </rPr>
      <t>研究者が英語か日本語で論文が出版できる世界初のオープンリサーチ出版ゲートウェイの開発にむけた契約を締結</t>
    </r>
    <r>
      <rPr>
        <sz val="10"/>
        <rFont val="游ゴシック"/>
        <family val="3"/>
        <charset val="128"/>
        <scheme val="minor"/>
      </rPr>
      <t>した。これにより、筑波大学所属の研究者が</t>
    </r>
    <r>
      <rPr>
        <b/>
        <sz val="10"/>
        <rFont val="游ゴシック"/>
        <family val="3"/>
        <charset val="128"/>
        <scheme val="minor"/>
      </rPr>
      <t>迅速且つオープンで透明性の高い方法であらゆる研究やデータを簡単に出版できるようになるだけでなく、人文学や社会科学の研究者が英語で書くか日本語で書くかを選べるようになる</t>
    </r>
    <r>
      <rPr>
        <sz val="10"/>
        <rFont val="游ゴシック"/>
        <family val="3"/>
        <charset val="128"/>
        <scheme val="minor"/>
      </rPr>
      <t>。すべての成果は</t>
    </r>
    <r>
      <rPr>
        <b/>
        <sz val="10"/>
        <rFont val="游ゴシック"/>
        <family val="3"/>
        <charset val="128"/>
        <scheme val="minor"/>
      </rPr>
      <t>オープンアクセスで公開されるため、だれでも自由に読むことができる</t>
    </r>
    <r>
      <rPr>
        <sz val="10"/>
        <rFont val="游ゴシック"/>
        <family val="3"/>
        <charset val="128"/>
        <scheme val="minor"/>
      </rPr>
      <t>。
　また、公開と査読の順番を入れ替えることで、迅速かつ透明性の高い研究成果の公開が可能になる「F1000 Research出版モデル」を利用する。「F1000 Research出版モデル」は、著者のためになるように設計されており、公開査読への参加から著作権の帰属に至るまで、徹頭徹尾、著者主導となっている。また、このゲートウェイはオープンで透明性のある査読プロセスを研究者に提供し、査読結果の基礎となるソースデータへの完全かつ簡便なアクセスを提供するためにFAIR原則を必須としている。</t>
    </r>
    <phoneticPr fontId="2"/>
  </si>
  <si>
    <r>
      <rPr>
        <b/>
        <sz val="10"/>
        <rFont val="游ゴシック"/>
        <family val="3"/>
        <charset val="128"/>
        <scheme val="minor"/>
      </rPr>
      <t>　農業・食品産業技術総合研究機構</t>
    </r>
    <r>
      <rPr>
        <sz val="10"/>
        <rFont val="游ゴシック"/>
        <family val="3"/>
        <charset val="128"/>
        <scheme val="minor"/>
      </rPr>
      <t>では2018年、本部に産学連携室を新設し、農業界・産業界との連携に係る司令塔機能を強化した。食農ビジネス推進センターには、</t>
    </r>
    <r>
      <rPr>
        <b/>
        <sz val="10"/>
        <rFont val="游ゴシック"/>
        <family val="3"/>
        <charset val="128"/>
        <scheme val="minor"/>
      </rPr>
      <t>統括ビジネスコーディネーターを配置するとともに、全国にビジネスコーディネーターを配置し、産業界との連携を強化</t>
    </r>
    <r>
      <rPr>
        <sz val="10"/>
        <rFont val="游ゴシック"/>
        <family val="3"/>
        <charset val="128"/>
        <scheme val="minor"/>
      </rPr>
      <t>している。また、産学連携室には地域ハブコーディネーターを配置し、開発技術を公設試、営農者など農業界の隅々まで展開している。</t>
    </r>
    <phoneticPr fontId="2"/>
  </si>
  <si>
    <r>
      <rPr>
        <b/>
        <sz val="10"/>
        <rFont val="游ゴシック"/>
        <family val="3"/>
        <charset val="128"/>
        <scheme val="minor"/>
      </rPr>
      <t>　国立国際医療研究センター</t>
    </r>
    <r>
      <rPr>
        <sz val="10"/>
        <rFont val="游ゴシック"/>
        <family val="3"/>
        <charset val="128"/>
        <scheme val="minor"/>
      </rPr>
      <t>は、全国のCOVID-19と診断された方に対し、重症化する方の特徴や経過、薬剤投与後の経過など、</t>
    </r>
    <r>
      <rPr>
        <b/>
        <sz val="10"/>
        <rFont val="游ゴシック"/>
        <family val="3"/>
        <charset val="128"/>
        <scheme val="minor"/>
      </rPr>
      <t>COVID-19に関する様々な点について明らかにすることを目的とした観察研究（レジストリ）</t>
    </r>
    <r>
      <rPr>
        <sz val="10"/>
        <rFont val="游ゴシック"/>
        <family val="3"/>
        <charset val="128"/>
        <scheme val="minor"/>
      </rPr>
      <t>を開始した。
　</t>
    </r>
    <r>
      <rPr>
        <b/>
        <sz val="10"/>
        <rFont val="游ゴシック"/>
        <family val="3"/>
        <charset val="128"/>
        <scheme val="minor"/>
      </rPr>
      <t>富士フイルムグループ</t>
    </r>
    <r>
      <rPr>
        <sz val="10"/>
        <rFont val="游ゴシック"/>
        <family val="3"/>
        <charset val="128"/>
        <scheme val="minor"/>
      </rPr>
      <t>では、</t>
    </r>
    <r>
      <rPr>
        <b/>
        <sz val="10"/>
        <rFont val="游ゴシック"/>
        <family val="3"/>
        <charset val="128"/>
        <scheme val="minor"/>
      </rPr>
      <t>従業員の健康管理情報をヘルスデータバンク（HDB）にて一括管理し、データに基づく管理を進める基盤を整備している</t>
    </r>
    <r>
      <rPr>
        <sz val="10"/>
        <rFont val="游ゴシック"/>
        <family val="3"/>
        <charset val="128"/>
        <scheme val="minor"/>
      </rPr>
      <t>。さらに、富士フイルム健康管理センターや内視鏡クリニックを活用するなど、社員の健康維持・向上を目指して活動。その他、健康保険組合とコラボヘルスを進め、喫煙率やメタボ率を減らす取組みや、チーム戦形式で一つの目標に向かって協力しあうことで、</t>
    </r>
    <r>
      <rPr>
        <b/>
        <sz val="10"/>
        <rFont val="游ゴシック"/>
        <family val="3"/>
        <charset val="128"/>
        <scheme val="minor"/>
      </rPr>
      <t>楽しみながら健康増進をはかれる「歩活 あるかつ（各チームの平均歩数を毎日自動集計し、ランキング表示して競い合う）」イベントを実施している</t>
    </r>
    <r>
      <rPr>
        <sz val="10"/>
        <rFont val="游ゴシック"/>
        <family val="3"/>
        <charset val="128"/>
        <scheme val="minor"/>
      </rPr>
      <t>。</t>
    </r>
    <phoneticPr fontId="2"/>
  </si>
  <si>
    <r>
      <t>　</t>
    </r>
    <r>
      <rPr>
        <b/>
        <sz val="10"/>
        <rFont val="游ゴシック"/>
        <family val="3"/>
        <charset val="128"/>
        <scheme val="minor"/>
      </rPr>
      <t>島根大学</t>
    </r>
    <r>
      <rPr>
        <sz val="10"/>
        <rFont val="游ゴシック"/>
        <family val="3"/>
        <charset val="128"/>
        <scheme val="minor"/>
      </rPr>
      <t>では、</t>
    </r>
    <r>
      <rPr>
        <b/>
        <sz val="10"/>
        <rFont val="游ゴシック"/>
        <family val="3"/>
        <charset val="128"/>
        <scheme val="minor"/>
      </rPr>
      <t>広島大学・徳島大学・愛媛大学・山口大学と連携して研究教育実績を可視化し、教員の専門性を抽出・可視化する共同IR（information retrieval: 情報検索）システムを構築、全国に普及することで大学教育の標準化を目指す</t>
    </r>
    <r>
      <rPr>
        <sz val="10"/>
        <rFont val="游ゴシック"/>
        <family val="3"/>
        <charset val="128"/>
        <scheme val="minor"/>
      </rPr>
      <t>。また、共通教育重要業績指標C-KPI (Common Key Performance Indicator) と呼ばれる指標を用いて学内の様々なデータを「可視化」することで，教育研究業績・エフォート管理の共通化による大学機能強化に取り組む。
　</t>
    </r>
    <r>
      <rPr>
        <b/>
        <sz val="10"/>
        <rFont val="游ゴシック"/>
        <family val="3"/>
        <charset val="128"/>
        <scheme val="minor"/>
      </rPr>
      <t>北海道大学</t>
    </r>
    <r>
      <rPr>
        <sz val="10"/>
        <rFont val="游ゴシック"/>
        <family val="3"/>
        <charset val="128"/>
        <scheme val="minor"/>
      </rPr>
      <t>URAステーションでは、自身の研究や大学での学びを自らのアイディアにより発展的に展開する調査、研究を軸として、北海道の地域社会や団体と連携しながら、</t>
    </r>
    <r>
      <rPr>
        <b/>
        <sz val="10"/>
        <rFont val="游ゴシック"/>
        <family val="3"/>
        <charset val="128"/>
        <scheme val="minor"/>
      </rPr>
      <t>現場地域（フィールド）において課題解決を主体的に取り組む大学院生を支援する「地方学の実践支援プログラム」</t>
    </r>
    <r>
      <rPr>
        <sz val="10"/>
        <rFont val="游ゴシック"/>
        <family val="3"/>
        <charset val="128"/>
        <scheme val="minor"/>
      </rPr>
      <t>を立ち上げた。</t>
    </r>
    <phoneticPr fontId="2"/>
  </si>
  <si>
    <r>
      <rPr>
        <b/>
        <sz val="10"/>
        <rFont val="游ゴシック"/>
        <family val="3"/>
        <charset val="128"/>
        <scheme val="minor"/>
      </rPr>
      <t>　公益財団法人ＳＯＭＰＯ福祉財団</t>
    </r>
    <r>
      <rPr>
        <sz val="10"/>
        <rFont val="游ゴシック"/>
        <family val="3"/>
        <charset val="128"/>
        <scheme val="minor"/>
      </rPr>
      <t>では、福祉および文化の向上に資することを目的に、主として障害児・者、高齢者などを対象として活動するＮＰＯの支援、社会福祉の学術文献表彰、学術研究・文化活動の助成などを実施している。「</t>
    </r>
    <r>
      <rPr>
        <b/>
        <sz val="10"/>
        <rFont val="游ゴシック"/>
        <family val="3"/>
        <charset val="128"/>
        <scheme val="minor"/>
      </rPr>
      <t>住民参加型福祉活動資金助成</t>
    </r>
    <r>
      <rPr>
        <sz val="10"/>
        <rFont val="游ゴシック"/>
        <family val="3"/>
        <charset val="128"/>
        <scheme val="minor"/>
      </rPr>
      <t>」では、地域における高齢者・障害者・子ども等に関する複合的な生活課題に、地域住民が主体となって、包括的な支援を行なう活動に必要な資金を助成する。</t>
    </r>
    <phoneticPr fontId="2"/>
  </si>
  <si>
    <r>
      <t>　</t>
    </r>
    <r>
      <rPr>
        <b/>
        <sz val="10"/>
        <rFont val="游ゴシック"/>
        <family val="3"/>
        <charset val="128"/>
        <scheme val="minor"/>
      </rPr>
      <t>国際農林水産業研究センター</t>
    </r>
    <r>
      <rPr>
        <sz val="10"/>
        <rFont val="游ゴシック"/>
        <family val="3"/>
        <charset val="128"/>
        <scheme val="minor"/>
      </rPr>
      <t>では、「研究成果の実用化と事業展開を実現する民間連携モデルの構築【実用化連携】」プロジェクトでは、国内外の民間企業等との多様な連携を通じて、対象国・地域に適応する技術の最適化を図ることにより、</t>
    </r>
    <r>
      <rPr>
        <b/>
        <sz val="10"/>
        <rFont val="游ゴシック"/>
        <family val="3"/>
        <charset val="128"/>
        <scheme val="minor"/>
      </rPr>
      <t>国際農研が創出した研究成果の普及及び研究活動の活性化に資するためのビジネスモデルを構築</t>
    </r>
    <r>
      <rPr>
        <sz val="10"/>
        <rFont val="游ゴシック"/>
        <family val="3"/>
        <charset val="128"/>
        <scheme val="minor"/>
      </rPr>
      <t>。</t>
    </r>
    <phoneticPr fontId="2"/>
  </si>
  <si>
    <r>
      <t>　</t>
    </r>
    <r>
      <rPr>
        <b/>
        <sz val="10"/>
        <rFont val="游ゴシック"/>
        <family val="3"/>
        <charset val="128"/>
        <scheme val="minor"/>
      </rPr>
      <t>花王</t>
    </r>
    <r>
      <rPr>
        <sz val="10"/>
        <rFont val="游ゴシック"/>
        <family val="3"/>
        <charset val="128"/>
        <scheme val="minor"/>
      </rPr>
      <t>では、地域の消費者行政を担う消費生活センターなどの公的機関や消費者団体と定期的に情報交換することにより、最近の消費者の傾向や注目する相談などから消費者をよりよく知ること、花王の考えを理解してもらうことに努めている。また、生活者コミュニケーションセンターは、</t>
    </r>
    <r>
      <rPr>
        <b/>
        <sz val="10"/>
        <rFont val="游ゴシック"/>
        <family val="3"/>
        <charset val="128"/>
        <scheme val="minor"/>
      </rPr>
      <t>「花王エコーシステム」</t>
    </r>
    <r>
      <rPr>
        <sz val="10"/>
        <rFont val="游ゴシック"/>
        <family val="3"/>
        <charset val="128"/>
        <scheme val="minor"/>
      </rPr>
      <t>を活用して、相談に必要な商品情報、FAQなどの支援情報を共有し、「正確・迅速・親切」をモットーに、生活者の気持ちに寄り添う相談対応を行っている。</t>
    </r>
    <r>
      <rPr>
        <b/>
        <sz val="10"/>
        <rFont val="游ゴシック"/>
        <family val="3"/>
        <charset val="128"/>
        <scheme val="minor"/>
      </rPr>
      <t>相談窓口に寄せられた声は、「花王エコーシステム」に集約し、ここに蓄積された300万件以上の生活者の声を社内全体で共有し、“ よきモノづくり” につなげている</t>
    </r>
    <r>
      <rPr>
        <sz val="10"/>
        <rFont val="游ゴシック"/>
        <family val="3"/>
        <charset val="128"/>
        <scheme val="minor"/>
      </rPr>
      <t>。各部門がそれぞれに解析して、グローバルな品質向上活動推進、サステナブルな製品の開発、生活者に向けた情報開発などを行っている。</t>
    </r>
    <phoneticPr fontId="2"/>
  </si>
  <si>
    <r>
      <t>　</t>
    </r>
    <r>
      <rPr>
        <b/>
        <sz val="10"/>
        <rFont val="游ゴシック"/>
        <family val="3"/>
        <charset val="128"/>
        <scheme val="minor"/>
      </rPr>
      <t>日立製作所</t>
    </r>
    <r>
      <rPr>
        <sz val="10"/>
        <rFont val="游ゴシック"/>
        <family val="3"/>
        <charset val="128"/>
        <scheme val="minor"/>
      </rPr>
      <t>では、「顔の見える経済」を取り戻すためのアイデアである</t>
    </r>
    <r>
      <rPr>
        <b/>
        <sz val="10"/>
        <rFont val="游ゴシック"/>
        <family val="3"/>
        <charset val="128"/>
        <scheme val="minor"/>
      </rPr>
      <t>Cycle of Change</t>
    </r>
    <r>
      <rPr>
        <sz val="10"/>
        <rFont val="游ゴシック"/>
        <family val="3"/>
        <charset val="128"/>
        <scheme val="minor"/>
      </rPr>
      <t>をビジョンデザインプロジェクトがつくった。小さな商店が立ち並ぶ街で、客が買い物をするときに生じる「おつり」を、お店が地域の活性化に寄与するための資金とすることで、住民とお店が支えあいながら街の活気を取り戻すためのしくみを描いている。</t>
    </r>
    <r>
      <rPr>
        <b/>
        <sz val="10"/>
        <rFont val="游ゴシック"/>
        <family val="3"/>
        <charset val="128"/>
        <scheme val="minor"/>
      </rPr>
      <t>日立では、そのコンセプトを現実の地域に暮らす人々と共有し、彼らにフィールド調査と映像づくりに協力してもらった</t>
    </r>
    <r>
      <rPr>
        <sz val="10"/>
        <rFont val="游ゴシック"/>
        <family val="3"/>
        <charset val="128"/>
        <scheme val="minor"/>
      </rPr>
      <t>。デザインとリサーチの融合を通じて、市民とともに未来を描く試みである。</t>
    </r>
    <phoneticPr fontId="2"/>
  </si>
  <si>
    <r>
      <rPr>
        <b/>
        <sz val="10"/>
        <rFont val="游ゴシック"/>
        <family val="3"/>
        <charset val="128"/>
        <scheme val="minor"/>
      </rPr>
      <t>　理化学研究所</t>
    </r>
    <r>
      <rPr>
        <sz val="10"/>
        <rFont val="游ゴシック"/>
        <family val="3"/>
        <charset val="128"/>
        <scheme val="minor"/>
      </rPr>
      <t>と</t>
    </r>
    <r>
      <rPr>
        <b/>
        <sz val="10"/>
        <rFont val="游ゴシック"/>
        <family val="3"/>
        <charset val="128"/>
        <scheme val="minor"/>
      </rPr>
      <t>株式会社ユーグレナ</t>
    </r>
    <r>
      <rPr>
        <sz val="10"/>
        <rFont val="游ゴシック"/>
        <family val="3"/>
        <charset val="128"/>
        <scheme val="minor"/>
      </rPr>
      <t>は、日本全国の湖沼における採水を中心としたサンプリングを実施し、既存の野生株とは異なる性質のミドリムシ収集を目指す</t>
    </r>
    <r>
      <rPr>
        <b/>
        <sz val="10"/>
        <rFont val="游ゴシック"/>
        <family val="3"/>
        <charset val="128"/>
        <scheme val="minor"/>
      </rPr>
      <t>「みんなのミドリムシプロジェクト」</t>
    </r>
    <r>
      <rPr>
        <sz val="10"/>
        <rFont val="游ゴシック"/>
        <family val="3"/>
        <charset val="128"/>
        <scheme val="minor"/>
      </rPr>
      <t>を2019年4月3日から開始した。理研版クラウドファンディングシステムを利用し、</t>
    </r>
    <r>
      <rPr>
        <b/>
        <sz val="10"/>
        <rFont val="游ゴシック"/>
        <family val="3"/>
        <charset val="128"/>
        <scheme val="minor"/>
      </rPr>
      <t>全国の有志から寄附金を募集し、ミドリムシ採取キットを全国各地の協力者に配布し、日本全国の湖沼におけるサンプリングを依頼</t>
    </r>
    <r>
      <rPr>
        <sz val="10"/>
        <rFont val="游ゴシック"/>
        <family val="3"/>
        <charset val="128"/>
        <scheme val="minor"/>
      </rPr>
      <t>した。2019年度と2020年度をあわせて502サンプル集まり、2021年度は最終年度として活動を行っている。</t>
    </r>
    <phoneticPr fontId="2"/>
  </si>
  <si>
    <r>
      <rPr>
        <b/>
        <sz val="10"/>
        <rFont val="游ゴシック"/>
        <family val="3"/>
        <charset val="128"/>
        <scheme val="minor"/>
      </rPr>
      <t>　オムロン</t>
    </r>
    <r>
      <rPr>
        <sz val="10"/>
        <rFont val="游ゴシック"/>
        <family val="3"/>
        <charset val="128"/>
        <scheme val="minor"/>
      </rPr>
      <t>では、2016年度からは</t>
    </r>
    <r>
      <rPr>
        <b/>
        <sz val="10"/>
        <rFont val="游ゴシック"/>
        <family val="3"/>
        <charset val="128"/>
        <scheme val="minor"/>
      </rPr>
      <t>全所的な組織として社会対話・協働推進オフィス（対話オフィス）</t>
    </r>
    <r>
      <rPr>
        <sz val="10"/>
        <rFont val="游ゴシック"/>
        <family val="3"/>
        <charset val="128"/>
        <scheme val="minor"/>
      </rPr>
      <t>を設置し、環境問題・環境研究と社会の様々な主体との間をつなぎ、対話・協働を促進するための活動を行っている。</t>
    </r>
    <phoneticPr fontId="2"/>
  </si>
  <si>
    <r>
      <t>　</t>
    </r>
    <r>
      <rPr>
        <b/>
        <sz val="10"/>
        <rFont val="游ゴシック"/>
        <family val="3"/>
        <charset val="128"/>
        <scheme val="minor"/>
      </rPr>
      <t>第一三共</t>
    </r>
    <r>
      <rPr>
        <sz val="10"/>
        <rFont val="游ゴシック"/>
        <family val="3"/>
        <charset val="128"/>
        <scheme val="minor"/>
      </rPr>
      <t>では、</t>
    </r>
    <r>
      <rPr>
        <b/>
        <sz val="10"/>
        <rFont val="游ゴシック"/>
        <family val="3"/>
        <charset val="128"/>
        <scheme val="minor"/>
      </rPr>
      <t>「患者志向の創薬」実現を推進する第一三共の取り組みであるCOMPASS</t>
    </r>
    <r>
      <rPr>
        <sz val="10"/>
        <rFont val="游ゴシック"/>
        <family val="3"/>
        <charset val="128"/>
        <scheme val="minor"/>
      </rPr>
      <t>を、2014年に品川研究開発センターを中心とした研究開発本部内の組織横断的な活動としてスタートした。活動は大きく分けて2つで、1つ目は</t>
    </r>
    <r>
      <rPr>
        <b/>
        <sz val="10"/>
        <rFont val="游ゴシック"/>
        <family val="3"/>
        <charset val="128"/>
        <scheme val="minor"/>
      </rPr>
      <t>患者による講演や社員との対話セッションを通じてお互いのことを知り合う交流活動</t>
    </r>
    <r>
      <rPr>
        <sz val="10"/>
        <rFont val="游ゴシック"/>
        <family val="3"/>
        <charset val="128"/>
        <scheme val="minor"/>
      </rPr>
      <t>、もう1つは</t>
    </r>
    <r>
      <rPr>
        <b/>
        <sz val="10"/>
        <rFont val="游ゴシック"/>
        <family val="3"/>
        <charset val="128"/>
        <scheme val="minor"/>
      </rPr>
      <t>医療現場の体験から知る活動</t>
    </r>
    <r>
      <rPr>
        <sz val="10"/>
        <rFont val="游ゴシック"/>
        <family val="3"/>
        <charset val="128"/>
        <scheme val="minor"/>
      </rPr>
      <t>で、社員が医療現場を訪問し、臨床現場のニーズを理解するとともに、製薬企業人として自らが果たすべき役割を再認識する機会となっている。</t>
    </r>
    <rPh sb="1" eb="3">
      <t>ダイイチ</t>
    </rPh>
    <rPh sb="3" eb="5">
      <t>サンキョウ</t>
    </rPh>
    <phoneticPr fontId="2"/>
  </si>
  <si>
    <r>
      <rPr>
        <b/>
        <sz val="10"/>
        <rFont val="游ゴシック"/>
        <family val="3"/>
        <charset val="128"/>
        <scheme val="minor"/>
      </rPr>
      <t>　神戸大学</t>
    </r>
    <r>
      <rPr>
        <sz val="10"/>
        <rFont val="游ゴシック"/>
        <family val="3"/>
        <charset val="128"/>
        <scheme val="minor"/>
      </rPr>
      <t>ESDコースは、環境、貧困、平和、人権、福祉、健康問題などの幅広い観点を組み込んだ「</t>
    </r>
    <r>
      <rPr>
        <b/>
        <sz val="10"/>
        <rFont val="游ゴシック"/>
        <family val="3"/>
        <charset val="128"/>
        <scheme val="minor"/>
      </rPr>
      <t>持続可能な開発のための教育（ESD）」を、アクション・リサーチの手法によって全体的に理解するとともに、その推進者としての力量を形成するための学修コース</t>
    </r>
    <r>
      <rPr>
        <sz val="10"/>
        <rFont val="游ゴシック"/>
        <family val="3"/>
        <charset val="128"/>
        <scheme val="minor"/>
      </rPr>
      <t>である。基礎科目3単位、関連科目6単位、フィールド演習科目4単位の合計13単位取得することによりESDプラクティショナーとして、認定書が授与される。</t>
    </r>
    <phoneticPr fontId="2"/>
  </si>
  <si>
    <r>
      <t>　</t>
    </r>
    <r>
      <rPr>
        <b/>
        <sz val="10"/>
        <rFont val="游ゴシック"/>
        <family val="3"/>
        <charset val="128"/>
        <scheme val="minor"/>
      </rPr>
      <t>千葉大学</t>
    </r>
    <r>
      <rPr>
        <sz val="10"/>
        <rFont val="游ゴシック"/>
        <family val="3"/>
        <charset val="128"/>
        <scheme val="minor"/>
      </rPr>
      <t>では、学生がかかわるEMSについて、</t>
    </r>
    <r>
      <rPr>
        <b/>
        <sz val="10"/>
        <rFont val="游ゴシック"/>
        <family val="3"/>
        <charset val="128"/>
        <scheme val="minor"/>
      </rPr>
      <t>環境 ISO 学生委員会での活動は普遍教育科目「環境マネジメントシステム実習」として単位化</t>
    </r>
    <r>
      <rPr>
        <sz val="10"/>
        <rFont val="游ゴシック"/>
        <family val="3"/>
        <charset val="128"/>
        <scheme val="minor"/>
      </rPr>
      <t>されており、「西千葉・亥鼻地区」と「松戸・柏の葉地区」で合わせて約200人が活動している。1 年次には、EMS の基礎知識と仕事の進め方を習得し、内部監査や基礎研修等の実務に必要な技能を学ぶほか、実際に上級生と一緒に班活動に参加することを通して EMS の運用に携わる。2 年次には、内部監査員や基礎研修講師、外部審査の議事録作成などの EMS 運用上重要な実務を実習するとともに、委員会内で班長などの役職を経験し、主体的に活動を行う。3 年生でも内部監査員などの中核業務を経験し</t>
    </r>
    <r>
      <rPr>
        <b/>
        <sz val="10"/>
        <rFont val="游ゴシック"/>
        <family val="3"/>
        <charset val="128"/>
        <scheme val="minor"/>
      </rPr>
      <t>、12 月まで活動を継続した学生には、「千葉大学環境エネルギーマネジメント実務士」という学内資格を学長から授与される</t>
    </r>
    <r>
      <rPr>
        <sz val="10"/>
        <rFont val="游ゴシック"/>
        <family val="3"/>
        <charset val="128"/>
        <scheme val="minor"/>
      </rPr>
      <t>。施策の策定から実施までを学生が行い、年次の最後に外部審査受ける。サステイナビリティ・レポートの編集も学生によって行われている。
　</t>
    </r>
    <r>
      <rPr>
        <b/>
        <sz val="10"/>
        <rFont val="游ゴシック"/>
        <family val="3"/>
        <charset val="128"/>
        <scheme val="minor"/>
      </rPr>
      <t>宇宙航空研究開発機構</t>
    </r>
    <r>
      <rPr>
        <sz val="10"/>
        <rFont val="游ゴシック"/>
        <family val="3"/>
        <charset val="128"/>
        <scheme val="minor"/>
      </rPr>
      <t>では、</t>
    </r>
    <r>
      <rPr>
        <b/>
        <sz val="10"/>
        <rFont val="游ゴシック"/>
        <family val="3"/>
        <charset val="128"/>
        <scheme val="minor"/>
      </rPr>
      <t>ハラスメントに対する意識向上や防止に向けた教育として、コンプライアンス総合研修、倫理規定研修、ハラスメント研修等</t>
    </r>
    <r>
      <rPr>
        <sz val="10"/>
        <rFont val="游ゴシック"/>
        <family val="3"/>
        <charset val="128"/>
        <scheme val="minor"/>
      </rPr>
      <t>を実施している。ハラスメントや職場環境に関する不安や悩みを一人で抱えこんでしまうことのないよう、相談窓口を設けて改善と解決に向けて取り組んでいる。「障害を理由とする差別の解消の推進に関する法律」が2016年4月1日に施行されたのを受け、JAXAでは役職員がどのような認識のもとに対応するべきか等について社内規程を定め、社内での知識と理解を深めるため研修を実施。また、社内のコンプライアンス総合相談窓口では、障害を理由とする差別に関する相談等にも広く対応。</t>
    </r>
    <rPh sb="1" eb="3">
      <t>チバ</t>
    </rPh>
    <rPh sb="3" eb="5">
      <t>ダイガク</t>
    </rPh>
    <phoneticPr fontId="2"/>
  </si>
  <si>
    <t>取引が制限されている動物および身体の一部の売買や利用は行わず、実験動物に対する苦痛の低減等の倫理的配慮を行う</t>
    <rPh sb="0" eb="2">
      <t>トリヒキ</t>
    </rPh>
    <rPh sb="3" eb="5">
      <t>セイゲン</t>
    </rPh>
    <rPh sb="10" eb="12">
      <t>ドウブツ</t>
    </rPh>
    <rPh sb="15" eb="17">
      <t>シンタイ</t>
    </rPh>
    <rPh sb="18" eb="20">
      <t>イチブ</t>
    </rPh>
    <rPh sb="21" eb="23">
      <t>バイバイ</t>
    </rPh>
    <rPh sb="24" eb="26">
      <t>リヨウ</t>
    </rPh>
    <rPh sb="27" eb="28">
      <t>オコナ</t>
    </rPh>
    <rPh sb="31" eb="33">
      <t>ジッケン</t>
    </rPh>
    <rPh sb="33" eb="35">
      <t>ドウブツ</t>
    </rPh>
    <rPh sb="36" eb="37">
      <t>タイ</t>
    </rPh>
    <rPh sb="39" eb="41">
      <t>クツウ</t>
    </rPh>
    <rPh sb="42" eb="44">
      <t>テイゲン</t>
    </rPh>
    <rPh sb="44" eb="45">
      <t>トウ</t>
    </rPh>
    <rPh sb="46" eb="49">
      <t>リンリテキ</t>
    </rPh>
    <rPh sb="49" eb="51">
      <t>ハイリョ</t>
    </rPh>
    <rPh sb="52" eb="53">
      <t>オコナ</t>
    </rPh>
    <phoneticPr fontId="2"/>
  </si>
  <si>
    <r>
      <rPr>
        <b/>
        <sz val="10"/>
        <rFont val="游ゴシック"/>
        <family val="3"/>
        <charset val="128"/>
        <scheme val="minor"/>
      </rPr>
      <t>　日立製作所</t>
    </r>
    <r>
      <rPr>
        <sz val="10"/>
        <rFont val="游ゴシック"/>
        <family val="3"/>
        <charset val="128"/>
        <scheme val="minor"/>
      </rPr>
      <t>では、世界で深刻化する環境課題の動向と、自らの経営方針を踏まえ、「環境ビジョン」を策定し、長期視点から日立のめざす社会の姿を明確にした。この「環境ビジョン」がめざす社会を構成する「脱炭素社会」「高度循環社会」「自然共生社会」を実現していくために、環境長期目標「日立環境イノベーション2050」を策定している。現在のR&amp;Dに加え、「</t>
    </r>
    <r>
      <rPr>
        <b/>
        <sz val="10"/>
        <rFont val="游ゴシック"/>
        <family val="3"/>
        <charset val="128"/>
        <scheme val="minor"/>
      </rPr>
      <t>2050年からのバックキャストに基づくオープンイノベーション」に投資</t>
    </r>
    <r>
      <rPr>
        <sz val="10"/>
        <rFont val="游ゴシック"/>
        <family val="3"/>
        <charset val="128"/>
        <scheme val="minor"/>
      </rPr>
      <t>をするとしている。2050年の産業予測例としては、</t>
    </r>
    <r>
      <rPr>
        <b/>
        <sz val="10"/>
        <rFont val="游ゴシック"/>
        <family val="3"/>
        <charset val="128"/>
        <scheme val="minor"/>
      </rPr>
      <t>①脱炭素化とサーキュラーエコノミーの進展、②電動化技術の進歩による経済活動空間の拡大、③バイオテクノロジーのシンポによる細胞産業の勃興、④量子コンピュータによる技術開発サイクルの加速、⑤トラスト構築による公正なデータ流通産業の拡大</t>
    </r>
    <r>
      <rPr>
        <sz val="10"/>
        <rFont val="游ゴシック"/>
        <family val="3"/>
        <charset val="128"/>
        <scheme val="minor"/>
      </rPr>
      <t>、が挙げられている。</t>
    </r>
    <phoneticPr fontId="2"/>
  </si>
  <si>
    <r>
      <rPr>
        <b/>
        <sz val="10"/>
        <rFont val="游ゴシック"/>
        <family val="3"/>
        <charset val="128"/>
        <scheme val="minor"/>
      </rPr>
      <t>　千葉大学</t>
    </r>
    <r>
      <rPr>
        <sz val="10"/>
        <rFont val="游ゴシック"/>
        <family val="3"/>
        <charset val="128"/>
        <scheme val="minor"/>
      </rPr>
      <t>では、</t>
    </r>
    <r>
      <rPr>
        <b/>
        <sz val="10"/>
        <rFont val="游ゴシック"/>
        <family val="3"/>
        <charset val="128"/>
        <scheme val="minor"/>
      </rPr>
      <t>危機管理に関するPDCAサイクル実施要領を制定する等</t>
    </r>
    <r>
      <rPr>
        <sz val="10"/>
        <rFont val="游ゴシック"/>
        <family val="3"/>
        <charset val="128"/>
        <scheme val="minor"/>
      </rPr>
      <t>、コンプライアンスを徹底する大学運営を行うことでリスクマネジメントシステムを充実させている。</t>
    </r>
    <r>
      <rPr>
        <sz val="10"/>
        <rFont val="ＭＳ 明朝"/>
        <family val="1"/>
        <charset val="128"/>
      </rPr>
      <t xml:space="preserve">​
</t>
    </r>
    <r>
      <rPr>
        <sz val="10"/>
        <rFont val="游ゴシック"/>
        <family val="3"/>
        <charset val="128"/>
        <scheme val="minor"/>
      </rPr>
      <t xml:space="preserve">
</t>
    </r>
    <r>
      <rPr>
        <b/>
        <sz val="10"/>
        <rFont val="游ゴシック"/>
        <family val="3"/>
        <charset val="128"/>
        <scheme val="minor"/>
      </rPr>
      <t>　第一三共</t>
    </r>
    <r>
      <rPr>
        <sz val="10"/>
        <rFont val="游ゴシック"/>
        <family val="3"/>
        <charset val="128"/>
        <scheme val="minor"/>
      </rPr>
      <t>では、</t>
    </r>
    <r>
      <rPr>
        <b/>
        <sz val="10"/>
        <rFont val="游ゴシック"/>
        <family val="3"/>
        <charset val="128"/>
        <scheme val="minor"/>
      </rPr>
      <t>リスクマネジメントの推進にあたり、最高財務責任者（CFO）がリスクマネジメント推進責任者としてグループ全体のリスクマネジメントを統括</t>
    </r>
    <r>
      <rPr>
        <sz val="10"/>
        <rFont val="游ゴシック"/>
        <family val="3"/>
        <charset val="128"/>
        <scheme val="minor"/>
      </rPr>
      <t>し、事業計画策定・実行の年次サイクルに合わせたリスクマネジメント体制の運営を行っている。各部門においては部門の責任者が組織の目的・目標の達成に向け、個別リスクにかかわる分析・評価、年次対応計画の策定・遂行、組織内でのリスクマネジメントにかかわる情報提供・教育・啓発など自律的にリスクマネジメントを推進している。</t>
    </r>
    <rPh sb="1" eb="3">
      <t>チバ</t>
    </rPh>
    <rPh sb="3" eb="5">
      <t>ダイガク</t>
    </rPh>
    <phoneticPr fontId="2"/>
  </si>
  <si>
    <r>
      <rPr>
        <b/>
        <sz val="10"/>
        <rFont val="游ゴシック"/>
        <family val="3"/>
        <charset val="128"/>
        <scheme val="minor"/>
      </rPr>
      <t>　慶應義塾大学</t>
    </r>
    <r>
      <rPr>
        <sz val="10"/>
        <rFont val="游ゴシック"/>
        <family val="3"/>
        <charset val="128"/>
        <scheme val="minor"/>
      </rPr>
      <t>SFC研究所では、持続可能な社会を実現し、多様で複雑な社会における問題解決を行うため、2017年10月にxSDG・ラボ（エックスエスディージーラボ）、2018年6月に「xSDGコンソーシアム」を設立。全体会合となる「コンソーシアム・ミーティング」において、毎回テーマに沿った有識者による専門的知識の提供や、関係省庁関係者による最新の政策動向を基にした議論・意見交換・ワークショップ等の実施を通じて、SDGs的アクションのあり方を検討。結果に応じて、課題別分科会を創出。</t>
    </r>
    <r>
      <rPr>
        <b/>
        <sz val="10"/>
        <rFont val="游ゴシック"/>
        <family val="3"/>
        <charset val="128"/>
        <scheme val="minor"/>
      </rPr>
      <t>SDGsの国際動向や国内実施、指標、政策の動き等に関する情報提供、情報交換を行う。また、SDGsによる中長期的経営、ESG投資に資する事業の分析や創出、ソーシャルインパクト評価指標の開発など、個別の研究課題による共同研究により、学術的根拠に基づくSDGs対応戦略</t>
    </r>
    <r>
      <rPr>
        <sz val="10"/>
        <rFont val="游ゴシック"/>
        <family val="3"/>
        <charset val="128"/>
        <scheme val="minor"/>
      </rPr>
      <t>を検討。</t>
    </r>
    <rPh sb="202" eb="203">
      <t>ツウ</t>
    </rPh>
    <phoneticPr fontId="2"/>
  </si>
  <si>
    <r>
      <t>　</t>
    </r>
    <r>
      <rPr>
        <b/>
        <sz val="10"/>
        <rFont val="游ゴシック"/>
        <family val="3"/>
        <charset val="128"/>
        <scheme val="minor"/>
      </rPr>
      <t>千葉大学</t>
    </r>
    <r>
      <rPr>
        <sz val="10"/>
        <rFont val="游ゴシック"/>
        <family val="3"/>
        <charset val="128"/>
        <scheme val="minor"/>
      </rPr>
      <t>では、2005 年の ISO14001取得以降取り組んできたエネルギー対策をさらに発展させて、</t>
    </r>
    <r>
      <rPr>
        <b/>
        <sz val="10"/>
        <rFont val="游ゴシック"/>
        <family val="3"/>
        <charset val="128"/>
        <scheme val="minor"/>
      </rPr>
      <t>2040 年までに総合大学初の RE100 達成を目指す</t>
    </r>
    <r>
      <rPr>
        <sz val="10"/>
        <rFont val="游ゴシック"/>
        <family val="3"/>
        <charset val="128"/>
        <scheme val="minor"/>
      </rPr>
      <t>（RE100（Renewable Energy 100%）とは使用電力の 100％を再生可能エネルギーで賄うこと）。また2013 年には</t>
    </r>
    <r>
      <rPr>
        <b/>
        <sz val="10"/>
        <rFont val="游ゴシック"/>
        <family val="3"/>
        <charset val="128"/>
        <scheme val="minor"/>
      </rPr>
      <t>エネルギーマネジメントシステムの国際規格 ISO50001 を取得。</t>
    </r>
    <phoneticPr fontId="2"/>
  </si>
  <si>
    <r>
      <rPr>
        <b/>
        <sz val="10"/>
        <rFont val="游ゴシック"/>
        <family val="3"/>
        <charset val="128"/>
        <scheme val="minor"/>
      </rPr>
      <t>　富士フイルムHD</t>
    </r>
    <r>
      <rPr>
        <sz val="10"/>
        <rFont val="游ゴシック"/>
        <family val="3"/>
        <charset val="128"/>
        <scheme val="minor"/>
      </rPr>
      <t>では、社会課題抽出にあたっては、ISO26000やGRIガイドライン/スタンダードから約130項目、パリ協定の目標やSDGsの169ターゲットなど、長期的視点で取り組むべき観点を加え、網羅的に約300項目をリストアップした。重要性の評価については、「事業活動により生じる負荷の軽減/配慮」と、「事業を通じた社会課題の解決」の両面からアプローチをした。</t>
    </r>
    <r>
      <rPr>
        <b/>
        <sz val="10"/>
        <rFont val="游ゴシック"/>
        <family val="3"/>
        <charset val="128"/>
        <scheme val="minor"/>
      </rPr>
      <t>自社の重要性は自ら評価し、社会の関心・要望は社会の声の代表としてCSR有識者の株式会社イースクエアによる評価を受けた上で優先課題の項目を洗い出し、重要課題としている。</t>
    </r>
    <rPh sb="191" eb="192">
      <t>ミズカ</t>
    </rPh>
    <rPh sb="239" eb="240">
      <t>ウ</t>
    </rPh>
    <phoneticPr fontId="2"/>
  </si>
  <si>
    <r>
      <t>　</t>
    </r>
    <r>
      <rPr>
        <b/>
        <sz val="10"/>
        <rFont val="游ゴシック"/>
        <family val="3"/>
        <charset val="128"/>
        <scheme val="minor"/>
      </rPr>
      <t>第一三共</t>
    </r>
    <r>
      <rPr>
        <sz val="10"/>
        <rFont val="游ゴシック"/>
        <family val="3"/>
        <charset val="128"/>
        <scheme val="minor"/>
      </rPr>
      <t>では、</t>
    </r>
    <r>
      <rPr>
        <b/>
        <sz val="10"/>
        <rFont val="游ゴシック"/>
        <family val="3"/>
        <charset val="128"/>
        <scheme val="minor"/>
      </rPr>
      <t>大気汚染・水質汚濁防止のため、国内グループの各工場・研究所では法規制より厳しい自主管理基準値を設定し、モニタリングによる適正管理を実施している。</t>
    </r>
    <r>
      <rPr>
        <sz val="10"/>
        <rFont val="游ゴシック"/>
        <family val="3"/>
        <charset val="128"/>
        <scheme val="minor"/>
      </rPr>
      <t>また</t>
    </r>
    <r>
      <rPr>
        <b/>
        <sz val="10"/>
        <rFont val="游ゴシック"/>
        <family val="3"/>
        <charset val="128"/>
        <scheme val="minor"/>
      </rPr>
      <t>、土壌汚染対策法および条例に基づき調査義務が発生した場合には、行政と協議の上、法令に則った調査を適切に実施。</t>
    </r>
    <r>
      <rPr>
        <sz val="10"/>
        <rFont val="游ゴシック"/>
        <family val="3"/>
        <charset val="128"/>
        <scheme val="minor"/>
      </rPr>
      <t>人の健康や生態系に有害な影響をおよぼす恐れのある化学物質については、化学物質排出把握管理促進法のPRTR制度に基づき適正な管理を行っている。</t>
    </r>
    <phoneticPr fontId="2"/>
  </si>
  <si>
    <r>
      <rPr>
        <b/>
        <sz val="10"/>
        <rFont val="游ゴシック"/>
        <family val="3"/>
        <charset val="128"/>
        <scheme val="minor"/>
      </rPr>
      <t>　花王</t>
    </r>
    <r>
      <rPr>
        <sz val="10"/>
        <rFont val="游ゴシック"/>
        <family val="3"/>
        <charset val="128"/>
        <scheme val="minor"/>
      </rPr>
      <t>では、追跡可能なサプライチェーンを構築し、RSPO (持続可能なパーム油の生産と利用を促進するための円卓会議)によるCSSC（持続可能な農園で生産されたパーム油を用いたサプライチェーンに与えられる認証）取得を目指す。また、</t>
    </r>
    <r>
      <rPr>
        <b/>
        <sz val="10"/>
        <rFont val="游ゴシック"/>
        <family val="3"/>
        <charset val="128"/>
        <scheme val="minor"/>
      </rPr>
      <t xml:space="preserve">天然植物資源の枯渇問題の顕在化にともない、自然環境やコミュニティに配慮しながら、調達ルートの多様化・変更や天然品から管理された栽培品への切り替えに取り組み、調達品およびその梱包材は、環境項目に配慮した調達品を優先する。
</t>
    </r>
    <r>
      <rPr>
        <sz val="10"/>
        <rFont val="游ゴシック"/>
        <family val="3"/>
        <charset val="128"/>
        <scheme val="minor"/>
      </rPr>
      <t xml:space="preserve">
　</t>
    </r>
    <r>
      <rPr>
        <b/>
        <sz val="10"/>
        <rFont val="游ゴシック"/>
        <family val="3"/>
        <charset val="128"/>
        <scheme val="minor"/>
      </rPr>
      <t>海洋研究開発機構</t>
    </r>
    <r>
      <rPr>
        <sz val="10"/>
        <rFont val="游ゴシック"/>
        <family val="3"/>
        <charset val="128"/>
        <scheme val="minor"/>
      </rPr>
      <t>では、環境への配慮として、</t>
    </r>
    <r>
      <rPr>
        <b/>
        <sz val="10"/>
        <rFont val="游ゴシック"/>
        <family val="3"/>
        <charset val="128"/>
        <scheme val="minor"/>
      </rPr>
      <t>クジラ等の海洋哺乳類が棲息する海域で機構の船舶が音波による構造探査を実施するにあたり、その影響を最小限に抑えるため、計画段階で該当の哺乳類の時期と活動を把握、実施中も短い時間間隔で哺乳類がいないことを確認するなど、細心の注意を払うとしている。</t>
    </r>
    <rPh sb="1" eb="3">
      <t>カオウ</t>
    </rPh>
    <phoneticPr fontId="2"/>
  </si>
  <si>
    <r>
      <t>　</t>
    </r>
    <r>
      <rPr>
        <b/>
        <sz val="10"/>
        <rFont val="游ゴシック"/>
        <family val="3"/>
        <charset val="128"/>
        <scheme val="minor"/>
      </rPr>
      <t>信州大学</t>
    </r>
    <r>
      <rPr>
        <sz val="10"/>
        <rFont val="游ゴシック"/>
        <family val="3"/>
        <charset val="128"/>
        <scheme val="minor"/>
      </rPr>
      <t>では、国家プロジェクト「センター・オブ・イノベーション（COI）プログラム」の拠点の一つである</t>
    </r>
    <r>
      <rPr>
        <b/>
        <sz val="10"/>
        <rFont val="游ゴシック"/>
        <family val="3"/>
        <charset val="128"/>
        <scheme val="minor"/>
      </rPr>
      <t>世界の水問題を解決するアクア・イノベーション拠点（COI）を社会のあるべき姿を出発点として取り組むべき課題を設定するバックキャスト型アプローチにより、「世界中の誰もが十分な水を手に入れられる社会」の実現を目指して2013年にスタートした。
　アシックスでは、Schneider Electric社が運用するクラウド型のデータベースシステム「EcoStruxure Resource Advisor (RA)」を用いて、グループ全体のエネルギーや水の使用量、廃棄物量を測定している。サステナビリティ目標の達成に向けて、同システムを活用し、目標のタイムリーな進捗確認や改善箇所の特定を進めている。</t>
    </r>
    <phoneticPr fontId="2"/>
  </si>
  <si>
    <r>
      <t>　</t>
    </r>
    <r>
      <rPr>
        <b/>
        <sz val="10"/>
        <rFont val="游ゴシック"/>
        <family val="3"/>
        <charset val="128"/>
        <scheme val="minor"/>
      </rPr>
      <t>リコー</t>
    </r>
    <r>
      <rPr>
        <sz val="10"/>
        <rFont val="游ゴシック"/>
        <family val="3"/>
        <charset val="128"/>
        <scheme val="minor"/>
      </rPr>
      <t>では、リサイクルの促進を図るため、</t>
    </r>
    <r>
      <rPr>
        <b/>
        <sz val="10"/>
        <rFont val="游ゴシック"/>
        <family val="3"/>
        <charset val="128"/>
        <scheme val="minor"/>
      </rPr>
      <t>保守サービス時に発生する交換済みパーツの回収リサイクルシステムを導入</t>
    </r>
    <r>
      <rPr>
        <sz val="10"/>
        <rFont val="游ゴシック"/>
        <family val="3"/>
        <charset val="128"/>
        <scheme val="minor"/>
      </rPr>
      <t>している。また、年間約10万台の使用済み複合機を回収し、その全数を選別・ランク分けの診断を行い、環境事業開発センターにおいて、再資源化または再生機や再生部品として再利用。
　</t>
    </r>
    <r>
      <rPr>
        <b/>
        <sz val="10"/>
        <rFont val="游ゴシック"/>
        <family val="3"/>
        <charset val="128"/>
        <scheme val="minor"/>
      </rPr>
      <t>大阪大学</t>
    </r>
    <r>
      <rPr>
        <sz val="10"/>
        <rFont val="游ゴシック"/>
        <family val="3"/>
        <charset val="128"/>
        <scheme val="minor"/>
      </rPr>
      <t>では、「廃棄物の処理及び清掃に関する法律」の改正に伴い、本学敷地の吹田市域で発生する特別管理産業廃棄物の処分については、2020年度の契約から</t>
    </r>
    <r>
      <rPr>
        <b/>
        <sz val="10"/>
        <rFont val="游ゴシック"/>
        <family val="3"/>
        <charset val="128"/>
        <scheme val="minor"/>
      </rPr>
      <t>電子マニフェスト</t>
    </r>
    <r>
      <rPr>
        <sz val="10"/>
        <rFont val="游ゴシック"/>
        <family val="3"/>
        <charset val="128"/>
        <scheme val="minor"/>
      </rPr>
      <t>の導入が義務付けられた。義務付けは吹田市域のみであるが、2021年度から豊中、箕面キャンパスを含めたすべての産業廃棄物の処理について</t>
    </r>
    <r>
      <rPr>
        <b/>
        <sz val="10"/>
        <rFont val="游ゴシック"/>
        <family val="3"/>
        <charset val="128"/>
        <scheme val="minor"/>
      </rPr>
      <t>電子マニフェスト</t>
    </r>
    <r>
      <rPr>
        <sz val="10"/>
        <rFont val="游ゴシック"/>
        <family val="3"/>
        <charset val="128"/>
        <scheme val="minor"/>
      </rPr>
      <t xml:space="preserve">を導入。
</t>
    </r>
    <r>
      <rPr>
        <b/>
        <sz val="10"/>
        <rFont val="游ゴシック"/>
        <family val="3"/>
        <charset val="128"/>
        <scheme val="minor"/>
      </rPr>
      <t>　海洋研究開発機構</t>
    </r>
    <r>
      <rPr>
        <sz val="10"/>
        <rFont val="游ゴシック"/>
        <family val="3"/>
        <charset val="128"/>
        <scheme val="minor"/>
      </rPr>
      <t>では、「</t>
    </r>
    <r>
      <rPr>
        <b/>
        <sz val="10"/>
        <rFont val="游ゴシック"/>
        <family val="3"/>
        <charset val="128"/>
        <scheme val="minor"/>
      </rPr>
      <t>さよならペットボトルプロジェクト」として、職員が①ペットボトル・プラスチックごみについて学び、②自動販売機のペットボトル商品を缶・ビン商品に入替え、館内にはペットボトル販売がない状態とし、③マイボトルの利用を促し、職員それぞれがマイボトルを使用、④水道直結型のウォーターサーバーを設置し、マイボトルを使用する事でペットボトル使用を削減</t>
    </r>
    <r>
      <rPr>
        <sz val="10"/>
        <rFont val="游ゴシック"/>
        <family val="3"/>
        <charset val="128"/>
        <scheme val="minor"/>
      </rPr>
      <t>、⑤海洋プラスチックごみ問題をテーマに行ったワークショップ型セミナーでは、使用する文具類についてもプラスチック製品を使わずにセミナーを開催するなど、プラスチック製品を極力使わないこと、⑥沖縄の海岸へ流れ着く漂着物(マイクロプラスチック)を題材とした学習用テキストや展示コンテンツを整備し、イベント等でのワークショップの実施を通して、マリンデブリについての情報展開、SDGsに関連する普及活動を行う、といった活動を行っている。</t>
    </r>
    <phoneticPr fontId="2"/>
  </si>
  <si>
    <r>
      <t>　</t>
    </r>
    <r>
      <rPr>
        <b/>
        <sz val="10"/>
        <rFont val="游ゴシック"/>
        <family val="3"/>
        <charset val="128"/>
        <scheme val="minor"/>
      </rPr>
      <t>富士通</t>
    </r>
    <r>
      <rPr>
        <sz val="10"/>
        <rFont val="游ゴシック"/>
        <family val="3"/>
        <charset val="128"/>
        <scheme val="minor"/>
      </rPr>
      <t>では、</t>
    </r>
    <r>
      <rPr>
        <b/>
        <sz val="10"/>
        <rFont val="游ゴシック"/>
        <family val="3"/>
        <charset val="128"/>
        <scheme val="minor"/>
      </rPr>
      <t>長期にわたって社会の持続可能性に多大な影響を及ぼす気候変動を経営の重要課題として認識し、中長期的なリスク・機会の分析・把握を行っている。</t>
    </r>
    <r>
      <rPr>
        <sz val="10"/>
        <rFont val="游ゴシック"/>
        <family val="3"/>
        <charset val="128"/>
        <scheme val="minor"/>
      </rPr>
      <t>自社の気候リスク対応に加え、お客様の気候変動の潜在リスクを洞察し、デジタルテクノロジーを強みとした価値創造の提案を行うことが、ビジネス機会にもつながると考え、</t>
    </r>
    <r>
      <rPr>
        <b/>
        <sz val="10"/>
        <rFont val="游ゴシック"/>
        <family val="3"/>
        <charset val="128"/>
        <scheme val="minor"/>
      </rPr>
      <t xml:space="preserve">気候変動対策の経営戦略への組み込みを積極的に推進し、ガバナンスの強化も図っている。
</t>
    </r>
    <r>
      <rPr>
        <sz val="10"/>
        <rFont val="游ゴシック"/>
        <family val="3"/>
        <charset val="128"/>
        <scheme val="minor"/>
      </rPr>
      <t xml:space="preserve">
　</t>
    </r>
    <r>
      <rPr>
        <b/>
        <sz val="10"/>
        <rFont val="游ゴシック"/>
        <family val="3"/>
        <charset val="128"/>
        <scheme val="minor"/>
      </rPr>
      <t>アシックス</t>
    </r>
    <r>
      <rPr>
        <sz val="10"/>
        <rFont val="游ゴシック"/>
        <family val="3"/>
        <charset val="128"/>
        <scheme val="minor"/>
      </rPr>
      <t>では</t>
    </r>
    <r>
      <rPr>
        <b/>
        <sz val="10"/>
        <rFont val="游ゴシック"/>
        <family val="3"/>
        <charset val="128"/>
        <scheme val="minor"/>
      </rPr>
      <t>、マテリアリティ（重要性）評価プログラムを実施し、アシックスのステークホルダー及び事業にとって重要なテーマを特定している。</t>
    </r>
    <r>
      <rPr>
        <sz val="10"/>
        <rFont val="游ゴシック"/>
        <family val="3"/>
        <charset val="128"/>
        <scheme val="minor"/>
      </rPr>
      <t>また、その優先度をステークホルダーにとっての重要性及びアシックスの企業戦略に対する重要性に応じて評価している。消費者、取引先、サプライヤー、投資家、NGO、業界団体などの外部のステークホルダーと、経営陣や従業員などの内部のステークホルダー、合計約500名に対して、インタビューやアンケートを実施し、その結果について社外の専門家による第三者意見も取り入れながら社内で議論を重ねてきた。</t>
    </r>
    <r>
      <rPr>
        <b/>
        <sz val="10"/>
        <rFont val="游ゴシック"/>
        <family val="3"/>
        <charset val="128"/>
        <scheme val="minor"/>
      </rPr>
      <t>また、テーマ抽出にあたっては、サステナビリティ報告の国際的ガイドラインであるGRIスタンダードを参照した。最終的には、サステナビリティ委員会において審議し、9つの重要テーマとその優先度を決定している。</t>
    </r>
    <phoneticPr fontId="2"/>
  </si>
  <si>
    <r>
      <rPr>
        <b/>
        <sz val="10"/>
        <rFont val="游ゴシック"/>
        <family val="3"/>
        <charset val="128"/>
        <scheme val="minor"/>
      </rPr>
      <t>　神戸大学</t>
    </r>
    <r>
      <rPr>
        <sz val="10"/>
        <rFont val="游ゴシック"/>
        <family val="3"/>
        <charset val="128"/>
        <scheme val="minor"/>
      </rPr>
      <t>では、教職員学生が一丸となってこの課題に取り組むため、学生が中心となって行動する「環境会議」を2021年4月に創設。「環境会議」はIGES-ELS連携授業「ELS課題研究（脱炭素の地域づくり）」と連携しながら全学的に展開するとともに、カーボンニュートラルに向けてPDCAサイクルを機能させながら取組を推進することで、新しい価値創造のための産・学・官プラットフォームを構築する。2021年2月22日には学生より「神戸大学における脱炭素推進に向けた提言」を受け取り、具体的な連携を始めている。また、神戸大学は国が主導する「</t>
    </r>
    <r>
      <rPr>
        <b/>
        <sz val="10"/>
        <rFont val="游ゴシック"/>
        <family val="3"/>
        <charset val="128"/>
        <scheme val="minor"/>
      </rPr>
      <t>カーボンニュートラル達成に貢献する大学等コアリション</t>
    </r>
    <r>
      <rPr>
        <sz val="10"/>
        <rFont val="游ゴシック"/>
        <family val="3"/>
        <charset val="128"/>
        <scheme val="minor"/>
      </rPr>
      <t xml:space="preserve">」に参画し、地域ゼロカーボンやカーボンニュートラルを加速するイノベーション創出に取り組んでいる。
</t>
    </r>
    <r>
      <rPr>
        <b/>
        <sz val="10"/>
        <rFont val="游ゴシック"/>
        <family val="3"/>
        <charset val="128"/>
        <scheme val="minor"/>
      </rPr>
      <t>　リコーグループ</t>
    </r>
    <r>
      <rPr>
        <sz val="10"/>
        <rFont val="游ゴシック"/>
        <family val="3"/>
        <charset val="128"/>
        <scheme val="minor"/>
      </rPr>
      <t>では、目指すべき社会である「Three Ps Balance」の実現に向けた通過点として、</t>
    </r>
    <r>
      <rPr>
        <b/>
        <sz val="10"/>
        <rFont val="游ゴシック"/>
        <family val="3"/>
        <charset val="128"/>
        <scheme val="minor"/>
      </rPr>
      <t>2030年および2050年の脱炭素・省資源目標を設定している。</t>
    </r>
    <r>
      <rPr>
        <sz val="10"/>
        <rFont val="游ゴシック"/>
        <family val="3"/>
        <charset val="128"/>
        <scheme val="minor"/>
      </rPr>
      <t>この目標は、中期経営計画に合わせて3年単位の目標、具体的な施策に落とし込まれ、2030年目標達成に向けた実効性の高い活動を各分野で展開している。</t>
    </r>
    <rPh sb="1" eb="3">
      <t>コウベ</t>
    </rPh>
    <rPh sb="3" eb="5">
      <t>ダイガク</t>
    </rPh>
    <phoneticPr fontId="2"/>
  </si>
  <si>
    <r>
      <t>　</t>
    </r>
    <r>
      <rPr>
        <b/>
        <sz val="10"/>
        <rFont val="游ゴシック"/>
        <family val="3"/>
        <charset val="128"/>
        <scheme val="minor"/>
      </rPr>
      <t>第一三共</t>
    </r>
    <r>
      <rPr>
        <sz val="10"/>
        <rFont val="游ゴシック"/>
        <family val="3"/>
        <charset val="128"/>
        <scheme val="minor"/>
      </rPr>
      <t>では、</t>
    </r>
    <r>
      <rPr>
        <b/>
        <sz val="10"/>
        <rFont val="游ゴシック"/>
        <family val="3"/>
        <charset val="128"/>
        <scheme val="minor"/>
      </rPr>
      <t>臨床試験を実施するためのグローバルポリシー「Global Policy of Clinical Trials Standards」を定め、グローバル基準に則り、被験者の人権に配慮し、被験者の安全性に注意を払い、高い倫理性と科学性に基づき臨床試験を実施</t>
    </r>
    <r>
      <rPr>
        <sz val="10"/>
        <rFont val="游ゴシック"/>
        <family val="3"/>
        <charset val="128"/>
        <scheme val="minor"/>
      </rPr>
      <t>している。臨床試験は、各国の薬事規制、ヘルシンキ宣言やICH、GCP等のグローバル標準を遵守し、十分な説明を受けた上での本人の自発的な自由意思に基づいた同意（インフォームドコンセント）のもと実施される。当社は、全ての臨床試験を、社内で定めた検討プロセスに従い、倫理的な妥当性と科学的な正当性の両面から検討した上で実施している。特に、初めて人に投与する臨床試験の計画書については、医学専門家を検討メンバーに含めた臨床試験検討会議において、倫理性と科学性を確認している。さらに、社外の独立した委員会（治験審査委員会／独立倫理委員会）でも同様に、倫理性（被験者の人権等）と科学性が審査され、承認を得た上で臨床試験が実施される。また、当社は臨床試験に携わる者に対し、ICH-GCPや臨床試験に関する倫理に基づく標準業務手順書のトレーニングを徹底している。</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</si>
</sst>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u/>
      <sz val="11"/>
      <color theme="10"/>
      <name val="游ゴシック"/>
      <family val="2"/>
      <charset val="128"/>
      <scheme val="minor"/>
    </font>
    <font>
      <sz val="10"/>
      <name val="游ゴシック"/>
      <family val="3"/>
      <charset val="128"/>
      <scheme val="minor"/>
    </font>
    <font>
      <b/>
      <sz val="10"/>
      <name val="游ゴシック"/>
      <family val="3"/>
      <charset val="128"/>
      <scheme val="minor"/>
    </font>
    <font>
      <b/>
      <sz val="8"/>
      <name val="游ゴシック"/>
      <family val="3"/>
      <charset val="128"/>
      <scheme val="minor"/>
    </font>
    <font>
      <sz val="10"/>
      <name val="ＭＳ 明朝"/>
      <family val="1"/>
      <charset val="128"/>
    </font>
  </fonts>
  <fills count="9">
    <fill>
      <patternFill patternType="none"/>
    </fill>
    <fill>
      <patternFill patternType="gray125"/>
    </fill>
    <fill>
      <patternFill patternType="solid">
        <fgColor them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8"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center"/>
    </xf>
  </cellStyleXfs>
  <cellXfs count="99">
    <xf numFmtId="0" fontId="0" fillId="0" borderId="0" xfId="0">
      <alignment vertical="center"/>
    </xf>
    <xf numFmtId="0" fontId="3" fillId="0" borderId="0" xfId="0" applyFont="1">
      <alignment vertical="center"/>
    </xf>
    <xf numFmtId="0" fontId="4" fillId="0" borderId="0" xfId="0" applyFont="1">
      <alignment vertical="center"/>
    </xf>
    <xf numFmtId="49" fontId="4" fillId="0" borderId="0" xfId="0" applyNumberFormat="1" applyFont="1" applyAlignment="1">
      <alignment horizontal="left" vertical="center"/>
    </xf>
    <xf numFmtId="0" fontId="5" fillId="0" borderId="0" xfId="0" applyFont="1">
      <alignment vertical="center"/>
    </xf>
    <xf numFmtId="0" fontId="3" fillId="2" borderId="0" xfId="0" applyFont="1" applyFill="1">
      <alignment vertical="center"/>
    </xf>
    <xf numFmtId="49" fontId="3" fillId="2" borderId="0" xfId="0" applyNumberFormat="1" applyFont="1" applyFill="1" applyAlignment="1">
      <alignment horizontal="left" vertical="center"/>
    </xf>
    <xf numFmtId="0" fontId="3" fillId="2" borderId="2" xfId="0" applyFont="1" applyFill="1" applyBorder="1">
      <alignment vertical="center"/>
    </xf>
    <xf numFmtId="0" fontId="3" fillId="2" borderId="5" xfId="0" applyFont="1" applyFill="1" applyBorder="1">
      <alignment vertical="center"/>
    </xf>
    <xf numFmtId="0" fontId="4" fillId="3" borderId="5" xfId="0" applyFont="1" applyFill="1" applyBorder="1">
      <alignment vertical="center"/>
    </xf>
    <xf numFmtId="0" fontId="4" fillId="3" borderId="6" xfId="0" applyFont="1" applyFill="1" applyBorder="1">
      <alignment vertical="center"/>
    </xf>
    <xf numFmtId="0" fontId="4" fillId="3" borderId="7" xfId="0" applyFont="1" applyFill="1" applyBorder="1">
      <alignment vertical="center"/>
    </xf>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4" fillId="5" borderId="6" xfId="0" applyFont="1" applyFill="1" applyBorder="1">
      <alignment vertical="center"/>
    </xf>
    <xf numFmtId="0" fontId="4" fillId="6" borderId="3" xfId="0" applyFont="1" applyFill="1" applyBorder="1">
      <alignment vertical="center"/>
    </xf>
    <xf numFmtId="0" fontId="4" fillId="7" borderId="5" xfId="0" applyFont="1" applyFill="1" applyBorder="1">
      <alignment vertical="center"/>
    </xf>
    <xf numFmtId="0" fontId="4" fillId="7" borderId="6" xfId="0" applyFont="1" applyFill="1" applyBorder="1">
      <alignment vertical="center"/>
    </xf>
    <xf numFmtId="0" fontId="4" fillId="7" borderId="7" xfId="0" applyFont="1" applyFill="1" applyBorder="1">
      <alignment vertical="center"/>
    </xf>
    <xf numFmtId="0" fontId="4" fillId="8" borderId="2" xfId="0" applyFont="1" applyFill="1" applyBorder="1">
      <alignment vertical="center"/>
    </xf>
    <xf numFmtId="0" fontId="4" fillId="8" borderId="3" xfId="0" applyFont="1" applyFill="1" applyBorder="1">
      <alignment vertical="center"/>
    </xf>
    <xf numFmtId="0" fontId="4" fillId="8" borderId="4" xfId="0" applyFont="1" applyFill="1" applyBorder="1">
      <alignment vertical="center"/>
    </xf>
    <xf numFmtId="49" fontId="6" fillId="0" borderId="0" xfId="2" applyNumberFormat="1" applyAlignment="1">
      <alignment vertical="center" wrapText="1"/>
    </xf>
    <xf numFmtId="49" fontId="4" fillId="0" borderId="0" xfId="0" applyNumberFormat="1" applyFont="1" applyAlignment="1">
      <alignment vertical="center" wrapText="1"/>
    </xf>
    <xf numFmtId="0" fontId="4" fillId="0" borderId="0" xfId="0" applyNumberFormat="1" applyFont="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Font="1" applyFill="1" applyBorder="1" applyAlignment="1">
      <alignment horizontal="left" vertical="center"/>
    </xf>
    <xf numFmtId="0" fontId="4" fillId="0" borderId="1" xfId="0" applyNumberFormat="1" applyFont="1" applyBorder="1" applyAlignment="1">
      <alignment horizontal="center" vertical="center" wrapText="1"/>
    </xf>
    <xf numFmtId="0" fontId="4" fillId="0" borderId="1" xfId="0" applyFont="1" applyBorder="1" applyAlignment="1">
      <alignment vertical="center" wrapText="1"/>
    </xf>
    <xf numFmtId="49" fontId="4" fillId="2" borderId="8" xfId="0" applyNumberFormat="1" applyFont="1" applyFill="1" applyBorder="1" applyAlignment="1">
      <alignment horizontal="left" vertical="center" wrapText="1"/>
    </xf>
    <xf numFmtId="49" fontId="4" fillId="0" borderId="8" xfId="0" applyNumberFormat="1" applyFont="1" applyBorder="1" applyAlignment="1">
      <alignment vertical="center" wrapText="1"/>
    </xf>
    <xf numFmtId="0" fontId="4" fillId="2" borderId="1" xfId="0" applyFont="1" applyFill="1" applyBorder="1">
      <alignment vertical="center"/>
    </xf>
    <xf numFmtId="0" fontId="4" fillId="0" borderId="1" xfId="0" applyFont="1" applyBorder="1">
      <alignment vertical="center"/>
    </xf>
    <xf numFmtId="49" fontId="4" fillId="2"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7" fillId="4" borderId="1" xfId="0" applyNumberFormat="1" applyFont="1" applyFill="1" applyBorder="1" applyAlignment="1">
      <alignment horizontal="left" vertical="top" wrapText="1"/>
    </xf>
    <xf numFmtId="0" fontId="7" fillId="8" borderId="1" xfId="0" applyNumberFormat="1" applyFont="1" applyFill="1" applyBorder="1" applyAlignment="1">
      <alignment horizontal="left" vertical="top" wrapText="1"/>
    </xf>
    <xf numFmtId="0" fontId="8" fillId="8" borderId="1" xfId="0" applyFont="1" applyFill="1" applyBorder="1" applyAlignment="1">
      <alignment vertical="top" wrapText="1"/>
    </xf>
    <xf numFmtId="49" fontId="8" fillId="2" borderId="1" xfId="0" applyNumberFormat="1" applyFont="1" applyFill="1" applyBorder="1" applyAlignment="1">
      <alignment vertical="top" wrapText="1"/>
    </xf>
    <xf numFmtId="49" fontId="8" fillId="0" borderId="0" xfId="0" applyNumberFormat="1" applyFont="1" applyAlignment="1">
      <alignment vertical="top" wrapText="1"/>
    </xf>
    <xf numFmtId="0" fontId="7" fillId="7" borderId="1" xfId="0" applyFont="1" applyFill="1" applyBorder="1" applyAlignment="1">
      <alignment vertical="top" wrapText="1"/>
    </xf>
    <xf numFmtId="0" fontId="7" fillId="8" borderId="1" xfId="0" applyFont="1" applyFill="1" applyBorder="1" applyAlignment="1">
      <alignment vertical="top" wrapText="1"/>
    </xf>
    <xf numFmtId="0" fontId="7" fillId="8" borderId="1" xfId="0" applyNumberFormat="1" applyFont="1" applyFill="1" applyBorder="1" applyAlignment="1">
      <alignment vertical="top" wrapText="1"/>
    </xf>
    <xf numFmtId="0" fontId="7" fillId="8" borderId="1" xfId="0" applyNumberFormat="1" applyFont="1" applyFill="1" applyBorder="1" applyAlignment="1">
      <alignment horizontal="center" vertical="center" wrapText="1"/>
    </xf>
    <xf numFmtId="49" fontId="7" fillId="8" borderId="1" xfId="0" applyNumberFormat="1" applyFont="1" applyFill="1" applyBorder="1" applyAlignment="1">
      <alignment vertical="top" wrapText="1"/>
    </xf>
    <xf numFmtId="0" fontId="7" fillId="8" borderId="1" xfId="0" applyFont="1" applyFill="1" applyBorder="1" applyAlignment="1">
      <alignment horizontal="center" vertical="center"/>
    </xf>
    <xf numFmtId="0" fontId="7" fillId="8" borderId="1" xfId="0" applyFont="1" applyFill="1" applyBorder="1">
      <alignment vertical="center"/>
    </xf>
    <xf numFmtId="0" fontId="7" fillId="0" borderId="0" xfId="0" applyFont="1">
      <alignment vertical="center"/>
    </xf>
    <xf numFmtId="0" fontId="8" fillId="8" borderId="1" xfId="0" applyNumberFormat="1" applyFont="1" applyFill="1" applyBorder="1" applyAlignment="1">
      <alignment horizontal="left" vertical="top" wrapText="1"/>
    </xf>
    <xf numFmtId="49" fontId="7" fillId="8" borderId="1" xfId="0" applyNumberFormat="1" applyFont="1" applyFill="1" applyBorder="1" applyAlignment="1">
      <alignment horizontal="left" vertical="top" wrapText="1"/>
    </xf>
    <xf numFmtId="0" fontId="7" fillId="5" borderId="1" xfId="0" applyFont="1" applyFill="1" applyBorder="1" applyAlignment="1">
      <alignment vertical="top" wrapText="1"/>
    </xf>
    <xf numFmtId="0" fontId="7" fillId="6" borderId="1" xfId="0" applyFont="1" applyFill="1" applyBorder="1" applyAlignment="1">
      <alignment vertical="top" wrapText="1"/>
    </xf>
    <xf numFmtId="0" fontId="8" fillId="6" borderId="1" xfId="0" applyFont="1" applyFill="1" applyBorder="1" applyAlignment="1">
      <alignment vertical="top" wrapText="1"/>
    </xf>
    <xf numFmtId="0" fontId="7" fillId="6" borderId="1" xfId="0" applyNumberFormat="1" applyFont="1" applyFill="1" applyBorder="1" applyAlignment="1">
      <alignment vertical="top" wrapText="1"/>
    </xf>
    <xf numFmtId="0" fontId="7" fillId="6" borderId="1" xfId="0" applyNumberFormat="1" applyFont="1" applyFill="1" applyBorder="1" applyAlignment="1">
      <alignment horizontal="center" vertical="center" wrapText="1"/>
    </xf>
    <xf numFmtId="0" fontId="7" fillId="6" borderId="1" xfId="0" applyNumberFormat="1" applyFont="1" applyFill="1" applyBorder="1" applyAlignment="1">
      <alignment horizontal="left" vertical="top" wrapText="1"/>
    </xf>
    <xf numFmtId="49" fontId="7" fillId="6" borderId="1" xfId="0" applyNumberFormat="1" applyFont="1" applyFill="1" applyBorder="1" applyAlignment="1">
      <alignment vertical="top" wrapText="1"/>
    </xf>
    <xf numFmtId="0" fontId="7" fillId="6" borderId="1" xfId="0" applyFont="1" applyFill="1" applyBorder="1" applyAlignment="1">
      <alignment horizontal="center" vertical="center"/>
    </xf>
    <xf numFmtId="0" fontId="7" fillId="6" borderId="1" xfId="0" applyFont="1" applyFill="1" applyBorder="1">
      <alignment vertical="center"/>
    </xf>
    <xf numFmtId="0" fontId="8" fillId="6" borderId="1" xfId="0" applyNumberFormat="1" applyFont="1" applyFill="1" applyBorder="1" applyAlignment="1">
      <alignment horizontal="left" vertical="top" wrapText="1"/>
    </xf>
    <xf numFmtId="0" fontId="7" fillId="3" borderId="1" xfId="0" applyFont="1" applyFill="1" applyBorder="1" applyAlignment="1">
      <alignment vertical="top" wrapText="1"/>
    </xf>
    <xf numFmtId="0" fontId="7" fillId="4" borderId="1" xfId="0" applyFont="1" applyFill="1" applyBorder="1" applyAlignment="1">
      <alignment vertical="top" wrapText="1"/>
    </xf>
    <xf numFmtId="0" fontId="8" fillId="4" borderId="1" xfId="0" applyFont="1" applyFill="1" applyBorder="1" applyAlignment="1">
      <alignment vertical="top" wrapText="1"/>
    </xf>
    <xf numFmtId="0" fontId="7" fillId="4" borderId="1" xfId="0" applyNumberFormat="1" applyFont="1" applyFill="1" applyBorder="1" applyAlignment="1">
      <alignment vertical="top" wrapText="1"/>
    </xf>
    <xf numFmtId="0"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vertical="top" wrapText="1"/>
    </xf>
    <xf numFmtId="0" fontId="7" fillId="4" borderId="1" xfId="0" applyFont="1" applyFill="1" applyBorder="1" applyAlignment="1">
      <alignment horizontal="center" vertical="center"/>
    </xf>
    <xf numFmtId="0" fontId="7" fillId="4" borderId="1" xfId="0" applyFont="1" applyFill="1" applyBorder="1">
      <alignment vertical="center"/>
    </xf>
    <xf numFmtId="0" fontId="8" fillId="4" borderId="1" xfId="0" applyNumberFormat="1" applyFont="1" applyFill="1" applyBorder="1" applyAlignment="1">
      <alignment horizontal="left" vertical="top" wrapText="1"/>
    </xf>
    <xf numFmtId="0" fontId="7" fillId="0" borderId="0" xfId="0" applyFont="1" applyAlignment="1">
      <alignment vertical="top" wrapText="1"/>
    </xf>
    <xf numFmtId="0" fontId="7" fillId="0" borderId="0" xfId="0" applyNumberFormat="1" applyFont="1" applyAlignment="1">
      <alignment vertical="top" wrapText="1"/>
    </xf>
    <xf numFmtId="0" fontId="7" fillId="0" borderId="0" xfId="0" applyNumberFormat="1" applyFont="1" applyAlignment="1">
      <alignment horizontal="center" vertical="center" wrapText="1"/>
    </xf>
    <xf numFmtId="49" fontId="7" fillId="0" borderId="0" xfId="0" applyNumberFormat="1" applyFont="1" applyAlignment="1">
      <alignment vertical="top" wrapText="1"/>
    </xf>
    <xf numFmtId="0" fontId="7" fillId="0" borderId="0" xfId="0" applyFont="1" applyAlignment="1">
      <alignment horizontal="center" vertical="center"/>
    </xf>
    <xf numFmtId="0" fontId="7" fillId="0" borderId="0" xfId="0" applyNumberFormat="1" applyFont="1" applyAlignment="1">
      <alignment horizontal="left" vertical="top" wrapText="1"/>
    </xf>
    <xf numFmtId="49" fontId="8" fillId="2" borderId="1" xfId="0" applyNumberFormat="1" applyFont="1" applyFill="1" applyBorder="1" applyAlignment="1">
      <alignment vertical="center" wrapText="1"/>
    </xf>
    <xf numFmtId="0" fontId="7" fillId="0" borderId="0" xfId="0" applyFont="1" applyAlignment="1">
      <alignment vertical="top"/>
    </xf>
    <xf numFmtId="49" fontId="8" fillId="2" borderId="1" xfId="0" applyNumberFormat="1" applyFont="1" applyFill="1" applyBorder="1" applyAlignment="1">
      <alignment horizontal="center" vertical="center" wrapText="1"/>
    </xf>
    <xf numFmtId="49" fontId="8" fillId="2" borderId="5" xfId="0" applyNumberFormat="1" applyFont="1" applyFill="1" applyBorder="1" applyAlignment="1">
      <alignment vertical="center" wrapText="1"/>
    </xf>
    <xf numFmtId="49" fontId="8" fillId="2" borderId="1" xfId="0" applyNumberFormat="1" applyFont="1" applyFill="1" applyBorder="1" applyAlignment="1">
      <alignment horizontal="left" vertical="center" wrapText="1"/>
    </xf>
    <xf numFmtId="49" fontId="9" fillId="2" borderId="1" xfId="0" applyNumberFormat="1" applyFont="1" applyFill="1" applyBorder="1" applyAlignment="1">
      <alignment horizontal="center" vertical="center" wrapText="1"/>
    </xf>
    <xf numFmtId="49" fontId="8" fillId="0" borderId="0" xfId="0" applyNumberFormat="1" applyFont="1" applyAlignment="1">
      <alignment vertical="center" wrapText="1"/>
    </xf>
    <xf numFmtId="0" fontId="8" fillId="0" borderId="0" xfId="0" applyFont="1" applyAlignment="1">
      <alignment vertical="top" wrapText="1"/>
    </xf>
    <xf numFmtId="49" fontId="8" fillId="2" borderId="8" xfId="0" applyNumberFormat="1" applyFont="1" applyFill="1" applyBorder="1" applyAlignment="1">
      <alignment horizontal="center" vertical="center" wrapText="1"/>
    </xf>
    <xf numFmtId="49" fontId="8" fillId="2" borderId="9" xfId="0" applyNumberFormat="1" applyFont="1" applyFill="1" applyBorder="1" applyAlignment="1">
      <alignment horizontal="center" vertical="center" wrapText="1"/>
    </xf>
    <xf numFmtId="49" fontId="8" fillId="2" borderId="10" xfId="0" applyNumberFormat="1" applyFont="1" applyFill="1" applyBorder="1" applyAlignment="1">
      <alignment horizontal="center" vertical="center" wrapText="1"/>
    </xf>
    <xf numFmtId="0" fontId="7" fillId="6" borderId="5" xfId="0" applyFont="1" applyFill="1" applyBorder="1" applyAlignment="1">
      <alignment horizontal="left" vertical="top" wrapText="1"/>
    </xf>
    <xf numFmtId="0" fontId="7" fillId="6" borderId="7" xfId="0" applyFont="1" applyFill="1" applyBorder="1" applyAlignment="1">
      <alignment horizontal="left" vertical="top" wrapText="1"/>
    </xf>
    <xf numFmtId="0" fontId="7" fillId="8" borderId="5" xfId="0" applyFont="1" applyFill="1" applyBorder="1" applyAlignment="1">
      <alignment horizontal="left" vertical="top" wrapText="1"/>
    </xf>
    <xf numFmtId="0" fontId="7" fillId="8" borderId="6" xfId="0" applyFont="1" applyFill="1" applyBorder="1" applyAlignment="1">
      <alignment horizontal="left" vertical="top" wrapText="1"/>
    </xf>
    <xf numFmtId="0" fontId="7" fillId="8" borderId="7" xfId="0" applyFont="1" applyFill="1" applyBorder="1" applyAlignment="1">
      <alignment horizontal="left" vertical="top" wrapText="1"/>
    </xf>
    <xf numFmtId="0" fontId="8" fillId="8" borderId="6" xfId="0" applyFont="1" applyFill="1" applyBorder="1" applyAlignment="1">
      <alignment horizontal="left" vertical="top" wrapText="1"/>
    </xf>
    <xf numFmtId="0" fontId="8" fillId="8" borderId="7" xfId="0" applyFont="1" applyFill="1" applyBorder="1" applyAlignment="1">
      <alignment horizontal="left" vertical="top" wrapText="1"/>
    </xf>
    <xf numFmtId="0" fontId="7" fillId="6" borderId="6" xfId="0" applyFont="1" applyFill="1" applyBorder="1" applyAlignment="1">
      <alignment horizontal="left" vertical="top" wrapText="1"/>
    </xf>
    <xf numFmtId="0" fontId="7" fillId="4" borderId="5" xfId="0" applyFont="1" applyFill="1" applyBorder="1" applyAlignment="1">
      <alignment horizontal="left" vertical="top" wrapText="1"/>
    </xf>
    <xf numFmtId="0" fontId="7" fillId="4" borderId="6" xfId="0" applyFont="1" applyFill="1" applyBorder="1" applyAlignment="1">
      <alignment horizontal="left" vertical="top" wrapText="1"/>
    </xf>
    <xf numFmtId="0" fontId="7" fillId="4" borderId="7" xfId="0" applyFont="1" applyFill="1" applyBorder="1" applyAlignment="1">
      <alignment horizontal="left" vertical="top" wrapText="1"/>
    </xf>
  </cellXfs>
  <cellStyles count="3">
    <cellStyle name="ハイパーリンク" xfId="2" builtinId="8"/>
    <cellStyle name="標準" xfId="0" builtinId="0"/>
    <cellStyle name="標準 2" xfId="1" xr:uid="{BF6D9F28-CB6E-48F3-A228-D2995ACB00A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4195E-7FBB-6E48-89D6-ACD754F37FAC}">
  <dimension ref="A1:S107"/>
  <sheetViews>
    <sheetView tabSelected="1" zoomScale="80" zoomScaleNormal="80" workbookViewId="0">
      <pane xSplit="5" ySplit="2" topLeftCell="L84" activePane="bottomRight" state="frozen"/>
      <selection pane="topRight" activeCell="F1" sqref="F1"/>
      <selection pane="bottomLeft" activeCell="A3" sqref="A3"/>
      <selection pane="bottomRight" activeCell="E1" sqref="E1:E1048576"/>
    </sheetView>
  </sheetViews>
  <sheetFormatPr defaultColWidth="10.81640625" defaultRowHeight="16.2" x14ac:dyDescent="0.5"/>
  <cols>
    <col min="1" max="1" width="9.81640625" style="71" customWidth="1"/>
    <col min="2" max="2" width="11.81640625" style="71" customWidth="1"/>
    <col min="3" max="3" width="16.1796875" style="84" customWidth="1"/>
    <col min="4" max="4" width="26.453125" style="71" customWidth="1"/>
    <col min="5" max="5" width="66.453125" style="78" customWidth="1"/>
    <col min="6" max="6" width="16.6328125" style="74" customWidth="1"/>
    <col min="7" max="7" width="45.54296875" style="72" customWidth="1"/>
    <col min="8" max="8" width="4.1796875" style="73" customWidth="1"/>
    <col min="9" max="9" width="18.6328125" style="76" customWidth="1"/>
    <col min="10" max="10" width="18.6328125" style="74" customWidth="1"/>
    <col min="11" max="17" width="8.08984375" style="75" customWidth="1"/>
    <col min="18" max="18" width="19.6328125" style="74" customWidth="1"/>
    <col min="19" max="16384" width="10.81640625" style="49"/>
  </cols>
  <sheetData>
    <row r="1" spans="1:19" s="41" customFormat="1" ht="54" customHeight="1" x14ac:dyDescent="0.5">
      <c r="A1" s="79" t="s">
        <v>193</v>
      </c>
      <c r="B1" s="79" t="s">
        <v>396</v>
      </c>
      <c r="C1" s="79" t="s">
        <v>456</v>
      </c>
      <c r="D1" s="79" t="s">
        <v>457</v>
      </c>
      <c r="E1" s="79" t="s">
        <v>458</v>
      </c>
      <c r="F1" s="79" t="s">
        <v>459</v>
      </c>
      <c r="G1" s="79" t="s">
        <v>460</v>
      </c>
      <c r="H1" s="85" t="s">
        <v>461</v>
      </c>
      <c r="I1" s="86"/>
      <c r="J1" s="87"/>
      <c r="K1" s="85" t="s">
        <v>462</v>
      </c>
      <c r="L1" s="86"/>
      <c r="M1" s="86"/>
      <c r="N1" s="86"/>
      <c r="O1" s="86"/>
      <c r="P1" s="86"/>
      <c r="Q1" s="87"/>
      <c r="R1" s="40" t="s">
        <v>1036</v>
      </c>
      <c r="S1" s="40" t="s">
        <v>463</v>
      </c>
    </row>
    <row r="2" spans="1:19" s="83" customFormat="1" ht="26.4" x14ac:dyDescent="0.5">
      <c r="A2" s="77"/>
      <c r="B2" s="77"/>
      <c r="C2" s="77"/>
      <c r="D2" s="80"/>
      <c r="E2" s="77"/>
      <c r="F2" s="77"/>
      <c r="G2" s="81"/>
      <c r="H2" s="79" t="s">
        <v>794</v>
      </c>
      <c r="I2" s="79" t="s">
        <v>823</v>
      </c>
      <c r="J2" s="79" t="s">
        <v>824</v>
      </c>
      <c r="K2" s="82" t="s">
        <v>783</v>
      </c>
      <c r="L2" s="82" t="s">
        <v>784</v>
      </c>
      <c r="M2" s="82" t="s">
        <v>785</v>
      </c>
      <c r="N2" s="82" t="s">
        <v>786</v>
      </c>
      <c r="O2" s="82" t="s">
        <v>787</v>
      </c>
      <c r="P2" s="82" t="s">
        <v>788</v>
      </c>
      <c r="Q2" s="82" t="s">
        <v>789</v>
      </c>
      <c r="R2" s="77"/>
      <c r="S2" s="77"/>
    </row>
    <row r="3" spans="1:19" ht="199.5" customHeight="1" x14ac:dyDescent="0.5">
      <c r="A3" s="42" t="s">
        <v>73</v>
      </c>
      <c r="B3" s="43" t="s">
        <v>73</v>
      </c>
      <c r="C3" s="39" t="s">
        <v>475</v>
      </c>
      <c r="D3" s="90" t="s">
        <v>467</v>
      </c>
      <c r="E3" s="43" t="s">
        <v>1261</v>
      </c>
      <c r="F3" s="46" t="s">
        <v>1077</v>
      </c>
      <c r="G3" s="44" t="str">
        <f>VLOOKUP(17,SDGs!$A$2:$B$18,2,FALSE)</f>
        <v>ゴール17 持続可能な開発のための実施手段を強化し、グローバル・パートナーシップを活性化する</v>
      </c>
      <c r="H3" s="45" t="s">
        <v>800</v>
      </c>
      <c r="I3" s="38" t="s">
        <v>886</v>
      </c>
      <c r="J3" s="46"/>
      <c r="K3" s="47"/>
      <c r="L3" s="47"/>
      <c r="M3" s="47" t="s">
        <v>790</v>
      </c>
      <c r="N3" s="47"/>
      <c r="O3" s="47"/>
      <c r="P3" s="47" t="s">
        <v>790</v>
      </c>
      <c r="Q3" s="47" t="s">
        <v>790</v>
      </c>
      <c r="R3" s="46" t="s">
        <v>966</v>
      </c>
      <c r="S3" s="48" t="s">
        <v>572</v>
      </c>
    </row>
    <row r="4" spans="1:19" ht="59.25" customHeight="1" x14ac:dyDescent="0.5">
      <c r="A4" s="42" t="s">
        <v>73</v>
      </c>
      <c r="B4" s="43" t="s">
        <v>73</v>
      </c>
      <c r="C4" s="39" t="s">
        <v>464</v>
      </c>
      <c r="D4" s="91"/>
      <c r="E4" s="43" t="s">
        <v>1166</v>
      </c>
      <c r="F4" s="46" t="s">
        <v>1158</v>
      </c>
      <c r="G4" s="44" t="str">
        <f>VLOOKUP(17,SDGs!$A$2:$B$18,2,FALSE)</f>
        <v>ゴール17 持続可能な開発のための実施手段を強化し、グローバル・パートナーシップを活性化する</v>
      </c>
      <c r="H4" s="45" t="s">
        <v>791</v>
      </c>
      <c r="I4" s="38"/>
      <c r="J4" s="46"/>
      <c r="K4" s="47"/>
      <c r="L4" s="47"/>
      <c r="M4" s="47" t="s">
        <v>790</v>
      </c>
      <c r="N4" s="47"/>
      <c r="O4" s="47"/>
      <c r="P4" s="47"/>
      <c r="Q4" s="47"/>
      <c r="R4" s="46" t="s">
        <v>964</v>
      </c>
      <c r="S4" s="48" t="s">
        <v>572</v>
      </c>
    </row>
    <row r="5" spans="1:19" ht="64.8" x14ac:dyDescent="0.5">
      <c r="A5" s="42" t="s">
        <v>73</v>
      </c>
      <c r="B5" s="43" t="s">
        <v>73</v>
      </c>
      <c r="C5" s="39" t="s">
        <v>465</v>
      </c>
      <c r="D5" s="91"/>
      <c r="E5" s="43" t="s">
        <v>1167</v>
      </c>
      <c r="F5" s="46" t="s">
        <v>1159</v>
      </c>
      <c r="G5" s="44" t="str">
        <f>VLOOKUP(17,SDGs!$A$2:$B$18,2,FALSE)</f>
        <v>ゴール17 持続可能な開発のための実施手段を強化し、グローバル・パートナーシップを活性化する</v>
      </c>
      <c r="H5" s="45" t="s">
        <v>791</v>
      </c>
      <c r="I5" s="38"/>
      <c r="J5" s="46"/>
      <c r="K5" s="47"/>
      <c r="L5" s="47" t="s">
        <v>790</v>
      </c>
      <c r="M5" s="47" t="s">
        <v>790</v>
      </c>
      <c r="N5" s="47"/>
      <c r="O5" s="47"/>
      <c r="P5" s="47"/>
      <c r="Q5" s="47"/>
      <c r="R5" s="46" t="s">
        <v>965</v>
      </c>
      <c r="S5" s="48" t="s">
        <v>572</v>
      </c>
    </row>
    <row r="6" spans="1:19" ht="93.75" customHeight="1" x14ac:dyDescent="0.5">
      <c r="A6" s="42" t="s">
        <v>73</v>
      </c>
      <c r="B6" s="43" t="s">
        <v>73</v>
      </c>
      <c r="C6" s="39" t="s">
        <v>466</v>
      </c>
      <c r="D6" s="92"/>
      <c r="E6" s="43" t="s">
        <v>1168</v>
      </c>
      <c r="F6" s="46" t="s">
        <v>1071</v>
      </c>
      <c r="G6" s="44" t="str">
        <f>CONCATENATE(VLOOKUP("17.13",SDGs!$C$2:$D$170,2,FALSE),CHAR(10),VLOOKUP("17.14",SDGs!$C$2:$D$170,2,FALSE),CHAR(10),VLOOKUP("17.15",SDGs!$C$2:$D$170,2,FALSE))</f>
        <v>17.13   政策協調や政策の首尾一貫性などを通じて、世界的なマクロ経済の安定を促進する。
17.14   持続可能な開発のための政策の一貫性を強化する。
17.15   貧困撲滅と持続可能な開発のための政策の確立・実施にあたっては、各国の政策空間及びリーダーシップを尊重する。</v>
      </c>
      <c r="H6" s="45" t="s">
        <v>791</v>
      </c>
      <c r="I6" s="38"/>
      <c r="J6" s="46"/>
      <c r="K6" s="47"/>
      <c r="L6" s="47"/>
      <c r="M6" s="47" t="s">
        <v>790</v>
      </c>
      <c r="N6" s="47"/>
      <c r="O6" s="47" t="s">
        <v>790</v>
      </c>
      <c r="P6" s="47"/>
      <c r="Q6" s="47"/>
      <c r="R6" s="46" t="s">
        <v>967</v>
      </c>
      <c r="S6" s="48" t="s">
        <v>572</v>
      </c>
    </row>
    <row r="7" spans="1:19" ht="113.4" x14ac:dyDescent="0.5">
      <c r="A7" s="42" t="s">
        <v>73</v>
      </c>
      <c r="B7" s="43" t="s">
        <v>440</v>
      </c>
      <c r="C7" s="39" t="s">
        <v>135</v>
      </c>
      <c r="D7" s="90" t="s">
        <v>471</v>
      </c>
      <c r="E7" s="43" t="s">
        <v>1169</v>
      </c>
      <c r="F7" s="46" t="s">
        <v>1160</v>
      </c>
      <c r="G7" s="44"/>
      <c r="H7" s="45"/>
      <c r="I7" s="50" t="s">
        <v>901</v>
      </c>
      <c r="J7" s="46"/>
      <c r="K7" s="47"/>
      <c r="L7" s="47"/>
      <c r="M7" s="47"/>
      <c r="N7" s="47"/>
      <c r="O7" s="47" t="s">
        <v>790</v>
      </c>
      <c r="P7" s="47" t="s">
        <v>790</v>
      </c>
      <c r="Q7" s="47" t="s">
        <v>790</v>
      </c>
      <c r="R7" s="46" t="s">
        <v>968</v>
      </c>
      <c r="S7" s="48" t="s">
        <v>572</v>
      </c>
    </row>
    <row r="8" spans="1:19" ht="176.25" customHeight="1" x14ac:dyDescent="0.5">
      <c r="A8" s="42" t="s">
        <v>73</v>
      </c>
      <c r="B8" s="43" t="s">
        <v>440</v>
      </c>
      <c r="C8" s="39" t="s">
        <v>468</v>
      </c>
      <c r="D8" s="91"/>
      <c r="E8" s="43" t="s">
        <v>1259</v>
      </c>
      <c r="F8" s="46" t="s">
        <v>1160</v>
      </c>
      <c r="G8" s="44"/>
      <c r="H8" s="45"/>
      <c r="I8" s="38"/>
      <c r="J8" s="46"/>
      <c r="K8" s="47"/>
      <c r="L8" s="47"/>
      <c r="M8" s="47"/>
      <c r="N8" s="47"/>
      <c r="O8" s="47" t="s">
        <v>790</v>
      </c>
      <c r="P8" s="47" t="s">
        <v>790</v>
      </c>
      <c r="Q8" s="47" t="s">
        <v>790</v>
      </c>
      <c r="R8" s="46" t="s">
        <v>969</v>
      </c>
      <c r="S8" s="48" t="s">
        <v>572</v>
      </c>
    </row>
    <row r="9" spans="1:19" ht="159" customHeight="1" x14ac:dyDescent="0.5">
      <c r="A9" s="42" t="s">
        <v>73</v>
      </c>
      <c r="B9" s="43" t="s">
        <v>440</v>
      </c>
      <c r="C9" s="39" t="s">
        <v>469</v>
      </c>
      <c r="D9" s="92"/>
      <c r="E9" s="43" t="s">
        <v>1170</v>
      </c>
      <c r="F9" s="46" t="s">
        <v>1078</v>
      </c>
      <c r="G9" s="44"/>
      <c r="H9" s="45"/>
      <c r="I9" s="38"/>
      <c r="J9" s="46"/>
      <c r="K9" s="47"/>
      <c r="L9" s="47"/>
      <c r="M9" s="47"/>
      <c r="N9" s="47"/>
      <c r="O9" s="47" t="s">
        <v>790</v>
      </c>
      <c r="P9" s="47"/>
      <c r="Q9" s="47"/>
      <c r="R9" s="46" t="s">
        <v>970</v>
      </c>
      <c r="S9" s="48" t="s">
        <v>572</v>
      </c>
    </row>
    <row r="10" spans="1:19" ht="197.25" customHeight="1" x14ac:dyDescent="0.5">
      <c r="A10" s="42" t="s">
        <v>73</v>
      </c>
      <c r="B10" s="43" t="s">
        <v>196</v>
      </c>
      <c r="C10" s="39" t="s">
        <v>472</v>
      </c>
      <c r="D10" s="90" t="s">
        <v>474</v>
      </c>
      <c r="E10" s="43" t="s">
        <v>1171</v>
      </c>
      <c r="F10" s="46" t="s">
        <v>1079</v>
      </c>
      <c r="G10"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10" s="45" t="s">
        <v>791</v>
      </c>
      <c r="I10" s="38"/>
      <c r="J10" s="46"/>
      <c r="K10" s="47"/>
      <c r="L10" s="47"/>
      <c r="M10" s="47"/>
      <c r="N10" s="47" t="s">
        <v>790</v>
      </c>
      <c r="O10" s="47" t="s">
        <v>790</v>
      </c>
      <c r="P10" s="47"/>
      <c r="Q10" s="47"/>
      <c r="R10" s="46" t="s">
        <v>971</v>
      </c>
      <c r="S10" s="48" t="s">
        <v>573</v>
      </c>
    </row>
    <row r="11" spans="1:19" ht="201" customHeight="1" x14ac:dyDescent="0.5">
      <c r="A11" s="42" t="s">
        <v>73</v>
      </c>
      <c r="B11" s="43" t="s">
        <v>196</v>
      </c>
      <c r="C11" s="39" t="s">
        <v>473</v>
      </c>
      <c r="D11" s="92"/>
      <c r="E11" s="43" t="s">
        <v>1172</v>
      </c>
      <c r="F11" s="46" t="s">
        <v>1080</v>
      </c>
      <c r="G11"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11" s="45" t="s">
        <v>791</v>
      </c>
      <c r="I11" s="38"/>
      <c r="J11" s="46"/>
      <c r="K11" s="47"/>
      <c r="L11" s="47"/>
      <c r="M11" s="47"/>
      <c r="N11" s="47"/>
      <c r="O11" s="47" t="s">
        <v>790</v>
      </c>
      <c r="P11" s="47"/>
      <c r="Q11" s="47"/>
      <c r="R11" s="46" t="s">
        <v>972</v>
      </c>
      <c r="S11" s="48" t="s">
        <v>573</v>
      </c>
    </row>
    <row r="12" spans="1:19" ht="97.2" x14ac:dyDescent="0.5">
      <c r="A12" s="42" t="s">
        <v>73</v>
      </c>
      <c r="B12" s="43" t="s">
        <v>430</v>
      </c>
      <c r="C12" s="39" t="s">
        <v>476</v>
      </c>
      <c r="D12" s="90" t="s">
        <v>479</v>
      </c>
      <c r="E12" s="43" t="s">
        <v>1173</v>
      </c>
      <c r="F12" s="46" t="s">
        <v>1081</v>
      </c>
      <c r="G12" s="44" t="str">
        <f>VLOOKUP(17,SDGs!$A$2:$B$18,2,FALSE)</f>
        <v>ゴール17 持続可能な開発のための実施手段を強化し、グローバル・パートナーシップを活性化する</v>
      </c>
      <c r="H12" s="45" t="s">
        <v>791</v>
      </c>
      <c r="I12" s="38"/>
      <c r="J12" s="46"/>
      <c r="K12" s="47"/>
      <c r="L12" s="47"/>
      <c r="M12" s="47" t="s">
        <v>790</v>
      </c>
      <c r="N12" s="47"/>
      <c r="O12" s="47"/>
      <c r="P12" s="47"/>
      <c r="Q12" s="47"/>
      <c r="R12" s="46" t="s">
        <v>973</v>
      </c>
      <c r="S12" s="48" t="s">
        <v>572</v>
      </c>
    </row>
    <row r="13" spans="1:19" ht="113.4" x14ac:dyDescent="0.5">
      <c r="A13" s="42" t="s">
        <v>73</v>
      </c>
      <c r="B13" s="43" t="s">
        <v>430</v>
      </c>
      <c r="C13" s="39" t="s">
        <v>477</v>
      </c>
      <c r="D13" s="91"/>
      <c r="E13" s="43" t="s">
        <v>1174</v>
      </c>
      <c r="F13" s="46" t="s">
        <v>1082</v>
      </c>
      <c r="G13" s="44" t="str">
        <f>VLOOKUP(17,SDGs!$A$2:$B$18,2,FALSE)</f>
        <v>ゴール17 持続可能な開発のための実施手段を強化し、グローバル・パートナーシップを活性化する</v>
      </c>
      <c r="H13" s="45" t="s">
        <v>791</v>
      </c>
      <c r="I13" s="38"/>
      <c r="J13" s="46"/>
      <c r="K13" s="47"/>
      <c r="L13" s="47"/>
      <c r="M13" s="47" t="s">
        <v>790</v>
      </c>
      <c r="N13" s="47"/>
      <c r="O13" s="47"/>
      <c r="P13" s="47"/>
      <c r="Q13" s="47"/>
      <c r="R13" s="46" t="s">
        <v>974</v>
      </c>
      <c r="S13" s="48" t="s">
        <v>572</v>
      </c>
    </row>
    <row r="14" spans="1:19" ht="210.6" x14ac:dyDescent="0.5">
      <c r="A14" s="42" t="s">
        <v>73</v>
      </c>
      <c r="B14" s="43" t="s">
        <v>430</v>
      </c>
      <c r="C14" s="39" t="s">
        <v>478</v>
      </c>
      <c r="D14" s="92"/>
      <c r="E14" s="43" t="s">
        <v>1175</v>
      </c>
      <c r="F14" s="46" t="s">
        <v>1083</v>
      </c>
      <c r="G14" s="44" t="str">
        <f>VLOOKUP(12,SDGs!$A$2:$B$18,2,FALSE)</f>
        <v>ゴール12 持続可能な生産消費形態を確保する</v>
      </c>
      <c r="H14" s="45" t="s">
        <v>791</v>
      </c>
      <c r="I14" s="38"/>
      <c r="J14" s="46"/>
      <c r="K14" s="47"/>
      <c r="L14" s="47"/>
      <c r="M14" s="47" t="s">
        <v>790</v>
      </c>
      <c r="N14" s="47"/>
      <c r="O14" s="47"/>
      <c r="P14" s="47"/>
      <c r="Q14" s="47"/>
      <c r="R14" s="46" t="s">
        <v>975</v>
      </c>
      <c r="S14" s="48" t="s">
        <v>573</v>
      </c>
    </row>
    <row r="15" spans="1:19" ht="291.60000000000002" x14ac:dyDescent="0.5">
      <c r="A15" s="42" t="s">
        <v>73</v>
      </c>
      <c r="B15" s="43" t="s">
        <v>80</v>
      </c>
      <c r="C15" s="39" t="s">
        <v>480</v>
      </c>
      <c r="D15" s="90" t="s">
        <v>481</v>
      </c>
      <c r="E15" s="43" t="s">
        <v>1176</v>
      </c>
      <c r="F15" s="46" t="s">
        <v>1084</v>
      </c>
      <c r="G15"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15" s="45" t="s">
        <v>791</v>
      </c>
      <c r="I15" s="38"/>
      <c r="J15" s="46"/>
      <c r="K15" s="47"/>
      <c r="L15" s="47"/>
      <c r="M15" s="47"/>
      <c r="N15" s="47"/>
      <c r="O15" s="47" t="s">
        <v>790</v>
      </c>
      <c r="P15" s="47"/>
      <c r="Q15" s="47"/>
      <c r="R15" s="46" t="s">
        <v>976</v>
      </c>
      <c r="S15" s="48" t="s">
        <v>573</v>
      </c>
    </row>
    <row r="16" spans="1:19" ht="145.80000000000001" x14ac:dyDescent="0.5">
      <c r="A16" s="42" t="s">
        <v>73</v>
      </c>
      <c r="B16" s="43" t="s">
        <v>80</v>
      </c>
      <c r="C16" s="39" t="s">
        <v>80</v>
      </c>
      <c r="D16" s="92"/>
      <c r="E16" s="43" t="s">
        <v>1260</v>
      </c>
      <c r="F16" s="46" t="s">
        <v>1085</v>
      </c>
      <c r="G16"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16" s="45" t="s">
        <v>791</v>
      </c>
      <c r="I16" s="38"/>
      <c r="J16" s="46"/>
      <c r="K16" s="47"/>
      <c r="L16" s="47"/>
      <c r="M16" s="47"/>
      <c r="N16" s="47"/>
      <c r="O16" s="47" t="s">
        <v>790</v>
      </c>
      <c r="P16" s="47"/>
      <c r="Q16" s="47"/>
      <c r="R16" s="46" t="s">
        <v>977</v>
      </c>
      <c r="S16" s="48" t="s">
        <v>573</v>
      </c>
    </row>
    <row r="17" spans="1:19" ht="74.25" customHeight="1" x14ac:dyDescent="0.5">
      <c r="A17" s="42" t="s">
        <v>73</v>
      </c>
      <c r="B17" s="43" t="s">
        <v>84</v>
      </c>
      <c r="C17" s="39" t="s">
        <v>482</v>
      </c>
      <c r="D17" s="90" t="s">
        <v>485</v>
      </c>
      <c r="E17" s="43" t="s">
        <v>1177</v>
      </c>
      <c r="F17" s="46" t="s">
        <v>1086</v>
      </c>
      <c r="G17"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17" s="45" t="s">
        <v>791</v>
      </c>
      <c r="I17" s="38"/>
      <c r="J17" s="46"/>
      <c r="K17" s="47" t="s">
        <v>790</v>
      </c>
      <c r="L17" s="47"/>
      <c r="M17" s="47" t="s">
        <v>790</v>
      </c>
      <c r="N17" s="47"/>
      <c r="O17" s="47"/>
      <c r="P17" s="47"/>
      <c r="Q17" s="47"/>
      <c r="R17" s="46" t="s">
        <v>978</v>
      </c>
      <c r="S17" s="48" t="s">
        <v>572</v>
      </c>
    </row>
    <row r="18" spans="1:19" ht="144" customHeight="1" x14ac:dyDescent="0.5">
      <c r="A18" s="42" t="s">
        <v>73</v>
      </c>
      <c r="B18" s="43" t="s">
        <v>84</v>
      </c>
      <c r="C18" s="39" t="s">
        <v>483</v>
      </c>
      <c r="D18" s="91"/>
      <c r="E18" s="43" t="s">
        <v>1178</v>
      </c>
      <c r="F18" s="46" t="s">
        <v>1087</v>
      </c>
      <c r="G18"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18" s="45" t="s">
        <v>791</v>
      </c>
      <c r="I18" s="38"/>
      <c r="J18" s="46"/>
      <c r="K18" s="47" t="s">
        <v>790</v>
      </c>
      <c r="L18" s="47"/>
      <c r="M18" s="47" t="s">
        <v>790</v>
      </c>
      <c r="N18" s="47"/>
      <c r="O18" s="47"/>
      <c r="P18" s="47"/>
      <c r="Q18" s="47"/>
      <c r="R18" s="46" t="s">
        <v>979</v>
      </c>
      <c r="S18" s="48" t="s">
        <v>573</v>
      </c>
    </row>
    <row r="19" spans="1:19" ht="81" x14ac:dyDescent="0.5">
      <c r="A19" s="42" t="s">
        <v>73</v>
      </c>
      <c r="B19" s="43" t="s">
        <v>84</v>
      </c>
      <c r="C19" s="39" t="s">
        <v>484</v>
      </c>
      <c r="D19" s="92"/>
      <c r="E19" s="43" t="s">
        <v>1262</v>
      </c>
      <c r="F19" s="46" t="s">
        <v>1088</v>
      </c>
      <c r="G19"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19" s="45" t="s">
        <v>791</v>
      </c>
      <c r="I19" s="38"/>
      <c r="J19" s="46"/>
      <c r="K19" s="47"/>
      <c r="L19" s="47"/>
      <c r="M19" s="47" t="s">
        <v>790</v>
      </c>
      <c r="N19" s="47"/>
      <c r="O19" s="47"/>
      <c r="P19" s="47"/>
      <c r="Q19" s="47"/>
      <c r="R19" s="46" t="s">
        <v>980</v>
      </c>
      <c r="S19" s="48" t="s">
        <v>572</v>
      </c>
    </row>
    <row r="20" spans="1:19" ht="102.75" customHeight="1" x14ac:dyDescent="0.5">
      <c r="A20" s="42" t="s">
        <v>73</v>
      </c>
      <c r="B20" s="43" t="s">
        <v>448</v>
      </c>
      <c r="C20" s="39" t="s">
        <v>486</v>
      </c>
      <c r="D20" s="90" t="s">
        <v>489</v>
      </c>
      <c r="E20" s="43" t="s">
        <v>1179</v>
      </c>
      <c r="F20" s="46" t="s">
        <v>1089</v>
      </c>
      <c r="G20"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20" s="45" t="s">
        <v>791</v>
      </c>
      <c r="I20" s="38"/>
      <c r="J20" s="46"/>
      <c r="K20" s="47"/>
      <c r="L20" s="47"/>
      <c r="M20" s="47" t="s">
        <v>790</v>
      </c>
      <c r="N20" s="47"/>
      <c r="O20" s="47"/>
      <c r="P20" s="47"/>
      <c r="Q20" s="47"/>
      <c r="R20" s="46" t="s">
        <v>981</v>
      </c>
      <c r="S20" s="48" t="s">
        <v>572</v>
      </c>
    </row>
    <row r="21" spans="1:19" ht="111.75" customHeight="1" x14ac:dyDescent="0.5">
      <c r="A21" s="42" t="s">
        <v>73</v>
      </c>
      <c r="B21" s="43" t="s">
        <v>448</v>
      </c>
      <c r="C21" s="39" t="s">
        <v>487</v>
      </c>
      <c r="D21" s="93"/>
      <c r="E21" s="43" t="s">
        <v>1180</v>
      </c>
      <c r="F21" s="46" t="s">
        <v>1090</v>
      </c>
      <c r="G21"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21" s="45" t="s">
        <v>791</v>
      </c>
      <c r="I21" s="38"/>
      <c r="J21" s="46"/>
      <c r="K21" s="47"/>
      <c r="L21" s="47"/>
      <c r="M21" s="47" t="s">
        <v>790</v>
      </c>
      <c r="N21" s="47"/>
      <c r="O21" s="47"/>
      <c r="P21" s="47"/>
      <c r="Q21" s="47"/>
      <c r="R21" s="46" t="s">
        <v>982</v>
      </c>
      <c r="S21" s="48" t="s">
        <v>572</v>
      </c>
    </row>
    <row r="22" spans="1:19" ht="113.4" x14ac:dyDescent="0.5">
      <c r="A22" s="42" t="s">
        <v>73</v>
      </c>
      <c r="B22" s="43" t="s">
        <v>448</v>
      </c>
      <c r="C22" s="39" t="s">
        <v>187</v>
      </c>
      <c r="D22" s="93"/>
      <c r="E22" s="43" t="s">
        <v>1263</v>
      </c>
      <c r="F22" s="46" t="s">
        <v>1091</v>
      </c>
      <c r="G22"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22" s="45" t="s">
        <v>791</v>
      </c>
      <c r="I22" s="38"/>
      <c r="J22" s="46"/>
      <c r="K22" s="47"/>
      <c r="L22" s="47"/>
      <c r="M22" s="47" t="s">
        <v>790</v>
      </c>
      <c r="N22" s="47"/>
      <c r="O22" s="47"/>
      <c r="P22" s="47"/>
      <c r="Q22" s="47"/>
      <c r="R22" s="46" t="s">
        <v>983</v>
      </c>
      <c r="S22" s="48" t="s">
        <v>572</v>
      </c>
    </row>
    <row r="23" spans="1:19" ht="226.8" x14ac:dyDescent="0.5">
      <c r="A23" s="42" t="s">
        <v>73</v>
      </c>
      <c r="B23" s="43" t="s">
        <v>448</v>
      </c>
      <c r="C23" s="39" t="s">
        <v>488</v>
      </c>
      <c r="D23" s="94"/>
      <c r="E23" s="43" t="s">
        <v>1181</v>
      </c>
      <c r="F23" s="46" t="s">
        <v>1092</v>
      </c>
      <c r="G23"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23" s="45" t="s">
        <v>791</v>
      </c>
      <c r="I23" s="38"/>
      <c r="J23" s="46"/>
      <c r="K23" s="47"/>
      <c r="L23" s="47"/>
      <c r="M23" s="47" t="s">
        <v>790</v>
      </c>
      <c r="N23" s="47"/>
      <c r="O23" s="47"/>
      <c r="P23" s="47"/>
      <c r="Q23" s="47"/>
      <c r="R23" s="46" t="s">
        <v>984</v>
      </c>
      <c r="S23" s="48" t="s">
        <v>572</v>
      </c>
    </row>
    <row r="24" spans="1:19" ht="226.8" x14ac:dyDescent="0.5">
      <c r="A24" s="42" t="s">
        <v>73</v>
      </c>
      <c r="B24" s="43" t="s">
        <v>446</v>
      </c>
      <c r="C24" s="39" t="s">
        <v>419</v>
      </c>
      <c r="D24" s="90" t="s">
        <v>491</v>
      </c>
      <c r="E24" s="43" t="s">
        <v>1182</v>
      </c>
      <c r="F24" s="46" t="s">
        <v>1093</v>
      </c>
      <c r="G24"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24" s="45" t="s">
        <v>791</v>
      </c>
      <c r="I24" s="38"/>
      <c r="J24" s="46"/>
      <c r="K24" s="47"/>
      <c r="L24" s="47"/>
      <c r="M24" s="47" t="s">
        <v>790</v>
      </c>
      <c r="N24" s="47"/>
      <c r="O24" s="47"/>
      <c r="P24" s="47"/>
      <c r="Q24" s="47"/>
      <c r="R24" s="46" t="s">
        <v>985</v>
      </c>
      <c r="S24" s="48" t="s">
        <v>573</v>
      </c>
    </row>
    <row r="25" spans="1:19" ht="169.5" customHeight="1" x14ac:dyDescent="0.5">
      <c r="A25" s="42" t="s">
        <v>73</v>
      </c>
      <c r="B25" s="43" t="s">
        <v>446</v>
      </c>
      <c r="C25" s="39" t="s">
        <v>492</v>
      </c>
      <c r="D25" s="91"/>
      <c r="E25" s="43" t="s">
        <v>1183</v>
      </c>
      <c r="F25" s="46" t="s">
        <v>1094</v>
      </c>
      <c r="G25" s="44"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25" s="45" t="s">
        <v>791</v>
      </c>
      <c r="I25" s="38"/>
      <c r="J25" s="46"/>
      <c r="K25" s="47"/>
      <c r="L25" s="47"/>
      <c r="M25" s="47" t="s">
        <v>790</v>
      </c>
      <c r="N25" s="47"/>
      <c r="O25" s="47"/>
      <c r="P25" s="47"/>
      <c r="Q25" s="47"/>
      <c r="R25" s="46" t="s">
        <v>986</v>
      </c>
      <c r="S25" s="48" t="s">
        <v>572</v>
      </c>
    </row>
    <row r="26" spans="1:19" ht="113.4" x14ac:dyDescent="0.5">
      <c r="A26" s="42" t="s">
        <v>73</v>
      </c>
      <c r="B26" s="43" t="s">
        <v>446</v>
      </c>
      <c r="C26" s="39" t="s">
        <v>493</v>
      </c>
      <c r="D26" s="92"/>
      <c r="E26" s="43" t="s">
        <v>1184</v>
      </c>
      <c r="F26" s="46" t="s">
        <v>1095</v>
      </c>
      <c r="G26" s="44" t="str">
        <f>CONCATENATE(VLOOKUP("16.6",SDGs!$C$2:$D$170,2,FALSE),CHAR(10),VLOOKUP("16.7",SDGs!$C$2:$D$170,2,FALSE))</f>
        <v>16.6   あらゆるレベルにおいて、有効で説明責任のある透明性の高い公共機関を発展させる。
16.7   あらゆるレベルにおいて、対応的、包摂的、参加型及び代表的な意思決定を確保する。</v>
      </c>
      <c r="H26" s="45" t="s">
        <v>792</v>
      </c>
      <c r="I26" s="51" t="s">
        <v>793</v>
      </c>
      <c r="J26" s="46" t="s">
        <v>827</v>
      </c>
      <c r="K26" s="47"/>
      <c r="L26" s="47"/>
      <c r="M26" s="47" t="s">
        <v>790</v>
      </c>
      <c r="N26" s="47"/>
      <c r="O26" s="47"/>
      <c r="P26" s="47"/>
      <c r="Q26" s="47"/>
      <c r="R26" s="46" t="s">
        <v>987</v>
      </c>
      <c r="S26" s="48" t="s">
        <v>573</v>
      </c>
    </row>
    <row r="27" spans="1:19" ht="83.4" customHeight="1" x14ac:dyDescent="0.5">
      <c r="A27" s="42" t="s">
        <v>73</v>
      </c>
      <c r="B27" s="43" t="s">
        <v>452</v>
      </c>
      <c r="C27" s="39" t="s">
        <v>183</v>
      </c>
      <c r="D27" s="90" t="s">
        <v>494</v>
      </c>
      <c r="E27" s="43" t="s">
        <v>1185</v>
      </c>
      <c r="F27" s="46" t="s">
        <v>1096</v>
      </c>
      <c r="G27" s="44" t="str">
        <f>CONCATENATE(VLOOKUP("4.4",SDGs!$C$2:$D$170,2,FALSE))</f>
        <v>4.4   2030年までに、技術的・職業的スキルなど、雇用、働きがいのある人間らしい仕事及び起業に必要な技能を備えた若者と成人の割合を大幅に増加させる。</v>
      </c>
      <c r="H27" s="45" t="s">
        <v>792</v>
      </c>
      <c r="I27" s="51" t="s">
        <v>796</v>
      </c>
      <c r="J27" s="46" t="s">
        <v>826</v>
      </c>
      <c r="K27" s="47"/>
      <c r="L27" s="47"/>
      <c r="M27" s="47" t="s">
        <v>790</v>
      </c>
      <c r="N27" s="47"/>
      <c r="O27" s="47"/>
      <c r="P27" s="47"/>
      <c r="Q27" s="47"/>
      <c r="R27" s="46" t="s">
        <v>988</v>
      </c>
      <c r="S27" s="48" t="s">
        <v>577</v>
      </c>
    </row>
    <row r="28" spans="1:19" ht="64.8" x14ac:dyDescent="0.5">
      <c r="A28" s="42" t="s">
        <v>73</v>
      </c>
      <c r="B28" s="43" t="s">
        <v>452</v>
      </c>
      <c r="C28" s="39" t="s">
        <v>436</v>
      </c>
      <c r="D28" s="92"/>
      <c r="E28" s="43" t="s">
        <v>1186</v>
      </c>
      <c r="F28" s="46" t="s">
        <v>1097</v>
      </c>
      <c r="G28" s="44" t="str">
        <f>CONCATENATE(VLOOKUP("4.4",SDGs!$C$2:$D$170,2,FALSE))</f>
        <v>4.4   2030年までに、技術的・職業的スキルなど、雇用、働きがいのある人間らしい仕事及び起業に必要な技能を備えた若者と成人の割合を大幅に増加させる。</v>
      </c>
      <c r="H28" s="45" t="s">
        <v>792</v>
      </c>
      <c r="I28" s="51" t="s">
        <v>795</v>
      </c>
      <c r="J28" s="46" t="s">
        <v>825</v>
      </c>
      <c r="K28" s="47" t="s">
        <v>790</v>
      </c>
      <c r="L28" s="47"/>
      <c r="M28" s="47"/>
      <c r="N28" s="47"/>
      <c r="O28" s="47"/>
      <c r="P28" s="47" t="s">
        <v>790</v>
      </c>
      <c r="Q28" s="47" t="s">
        <v>790</v>
      </c>
      <c r="R28" s="46" t="s">
        <v>989</v>
      </c>
      <c r="S28" s="48" t="s">
        <v>577</v>
      </c>
    </row>
    <row r="29" spans="1:19" ht="177" customHeight="1" x14ac:dyDescent="0.5">
      <c r="A29" s="52" t="s">
        <v>0</v>
      </c>
      <c r="B29" s="53" t="s">
        <v>397</v>
      </c>
      <c r="C29" s="54" t="s">
        <v>1</v>
      </c>
      <c r="D29" s="88" t="s">
        <v>496</v>
      </c>
      <c r="E29" s="53" t="s">
        <v>1187</v>
      </c>
      <c r="F29" s="58" t="s">
        <v>1072</v>
      </c>
      <c r="G29" s="55" t="str">
        <f>CONCATENATE(VLOOKUP("13.2",SDGs!$C$2:$D$170,2,FALSE))</f>
        <v>13.2   気候変動対策を国別の政策、戦略及び計画に盛り込む。</v>
      </c>
      <c r="H29" s="56" t="s">
        <v>800</v>
      </c>
      <c r="I29" s="57"/>
      <c r="J29" s="58" t="s">
        <v>797</v>
      </c>
      <c r="K29" s="59"/>
      <c r="L29" s="59" t="s">
        <v>790</v>
      </c>
      <c r="M29" s="59"/>
      <c r="N29" s="59"/>
      <c r="O29" s="59"/>
      <c r="P29" s="59"/>
      <c r="Q29" s="59"/>
      <c r="R29" s="58" t="s">
        <v>990</v>
      </c>
      <c r="S29" s="60" t="s">
        <v>572</v>
      </c>
    </row>
    <row r="30" spans="1:19" ht="151.5" customHeight="1" x14ac:dyDescent="0.5">
      <c r="A30" s="52" t="s">
        <v>0</v>
      </c>
      <c r="B30" s="53" t="s">
        <v>397</v>
      </c>
      <c r="C30" s="54" t="s">
        <v>249</v>
      </c>
      <c r="D30" s="95"/>
      <c r="E30" s="53" t="s">
        <v>1188</v>
      </c>
      <c r="F30" s="58" t="s">
        <v>1073</v>
      </c>
      <c r="G30" s="55" t="str">
        <f>CONCATENATE(VLOOKUP("13.2",SDGs!$C$2:$D$170,2,FALSE))</f>
        <v>13.2   気候変動対策を国別の政策、戦略及び計画に盛り込む。</v>
      </c>
      <c r="H30" s="56" t="s">
        <v>792</v>
      </c>
      <c r="I30" s="57"/>
      <c r="J30" s="58" t="s">
        <v>798</v>
      </c>
      <c r="K30" s="59"/>
      <c r="L30" s="59" t="s">
        <v>790</v>
      </c>
      <c r="M30" s="59"/>
      <c r="N30" s="59"/>
      <c r="O30" s="59"/>
      <c r="P30" s="59"/>
      <c r="Q30" s="59"/>
      <c r="R30" s="58" t="s">
        <v>991</v>
      </c>
      <c r="S30" s="60" t="s">
        <v>572</v>
      </c>
    </row>
    <row r="31" spans="1:19" ht="111" customHeight="1" x14ac:dyDescent="0.5">
      <c r="A31" s="52" t="s">
        <v>0</v>
      </c>
      <c r="B31" s="53" t="s">
        <v>397</v>
      </c>
      <c r="C31" s="54" t="s">
        <v>245</v>
      </c>
      <c r="D31" s="95"/>
      <c r="E31" s="53" t="s">
        <v>1189</v>
      </c>
      <c r="F31" s="58" t="s">
        <v>1074</v>
      </c>
      <c r="G31" s="55" t="str">
        <f>CONCATENATE(VLOOKUP("13.2",SDGs!$C$2:$D$170,2,FALSE))</f>
        <v>13.2   気候変動対策を国別の政策、戦略及び計画に盛り込む。</v>
      </c>
      <c r="H31" s="56" t="s">
        <v>791</v>
      </c>
      <c r="I31" s="57"/>
      <c r="J31" s="58" t="s">
        <v>799</v>
      </c>
      <c r="K31" s="59" t="s">
        <v>790</v>
      </c>
      <c r="L31" s="59" t="s">
        <v>790</v>
      </c>
      <c r="M31" s="59"/>
      <c r="N31" s="59"/>
      <c r="O31" s="59"/>
      <c r="P31" s="59"/>
      <c r="Q31" s="59"/>
      <c r="R31" s="58" t="s">
        <v>992</v>
      </c>
      <c r="S31" s="60" t="s">
        <v>572</v>
      </c>
    </row>
    <row r="32" spans="1:19" ht="121.5" customHeight="1" x14ac:dyDescent="0.5">
      <c r="A32" s="52" t="s">
        <v>0</v>
      </c>
      <c r="B32" s="53" t="s">
        <v>397</v>
      </c>
      <c r="C32" s="54" t="s">
        <v>495</v>
      </c>
      <c r="D32" s="89"/>
      <c r="E32" s="53" t="s">
        <v>1190</v>
      </c>
      <c r="F32" s="58" t="s">
        <v>1075</v>
      </c>
      <c r="G32" s="55" t="str">
        <f>CONCATENATE(VLOOKUP("13.1",SDGs!$C$2:$D$170,2,FALSE),CHAR(10),VLOOKUP("13.3",SDGs!$C$2:$D$170,2,FALSE))</f>
        <v>13.1   すべての国々において、気候関連災害や自然災害に対する強靱性（レジリエンス）及び適応の能力を強化する。
13.3   気候変動の緩和、適応、影響軽減及び早期警戒に関する教育、啓発、人的能力及び制度機能を改善する。</v>
      </c>
      <c r="H32" s="56" t="s">
        <v>800</v>
      </c>
      <c r="I32" s="57"/>
      <c r="J32" s="58" t="s">
        <v>803</v>
      </c>
      <c r="K32" s="59"/>
      <c r="L32" s="59"/>
      <c r="M32" s="59" t="s">
        <v>790</v>
      </c>
      <c r="N32" s="59" t="s">
        <v>790</v>
      </c>
      <c r="O32" s="59" t="s">
        <v>790</v>
      </c>
      <c r="P32" s="59" t="s">
        <v>790</v>
      </c>
      <c r="Q32" s="59" t="s">
        <v>790</v>
      </c>
      <c r="R32" s="58" t="s">
        <v>993</v>
      </c>
      <c r="S32" s="60" t="s">
        <v>572</v>
      </c>
    </row>
    <row r="33" spans="1:19" ht="103.5" customHeight="1" x14ac:dyDescent="0.5">
      <c r="A33" s="52" t="s">
        <v>0</v>
      </c>
      <c r="B33" s="53" t="s">
        <v>42</v>
      </c>
      <c r="C33" s="54" t="s">
        <v>498</v>
      </c>
      <c r="D33" s="88" t="s">
        <v>500</v>
      </c>
      <c r="E33" s="53" t="s">
        <v>1191</v>
      </c>
      <c r="F33" s="58" t="s">
        <v>1161</v>
      </c>
      <c r="G33" s="55" t="str">
        <f>CONCATENATE(VLOOKUP("7.1",SDGs!$C$2:$D$170,2,FALSE))</f>
        <v>7.1   2030年までに、安価かつ信頼できる現代的エネルギーサービスへの普遍的アクセスを確保する。</v>
      </c>
      <c r="H33" s="56" t="s">
        <v>800</v>
      </c>
      <c r="I33" s="57"/>
      <c r="J33" s="58" t="s">
        <v>804</v>
      </c>
      <c r="K33" s="59"/>
      <c r="L33" s="59"/>
      <c r="M33" s="59" t="s">
        <v>790</v>
      </c>
      <c r="N33" s="59"/>
      <c r="O33" s="59"/>
      <c r="P33" s="59" t="s">
        <v>790</v>
      </c>
      <c r="Q33" s="59"/>
      <c r="R33" s="58" t="s">
        <v>994</v>
      </c>
      <c r="S33" s="60" t="s">
        <v>572</v>
      </c>
    </row>
    <row r="34" spans="1:19" ht="98.25" customHeight="1" x14ac:dyDescent="0.5">
      <c r="A34" s="52" t="s">
        <v>0</v>
      </c>
      <c r="B34" s="53" t="s">
        <v>42</v>
      </c>
      <c r="C34" s="54" t="s">
        <v>499</v>
      </c>
      <c r="D34" s="89"/>
      <c r="E34" s="53" t="s">
        <v>1192</v>
      </c>
      <c r="F34" s="58" t="s">
        <v>1162</v>
      </c>
      <c r="G34" s="55" t="str">
        <f>CONCATENATE(VLOOKUP("7.3",SDGs!$C$2:$D$170,2,FALSE))</f>
        <v>7.3   2030年までに、世界全体のエネルギー効率の改善率を倍増させる。</v>
      </c>
      <c r="H34" s="56" t="s">
        <v>800</v>
      </c>
      <c r="I34" s="57"/>
      <c r="J34" s="58" t="s">
        <v>801</v>
      </c>
      <c r="K34" s="59"/>
      <c r="L34" s="59"/>
      <c r="M34" s="59" t="s">
        <v>790</v>
      </c>
      <c r="N34" s="59"/>
      <c r="O34" s="59"/>
      <c r="P34" s="59" t="s">
        <v>790</v>
      </c>
      <c r="Q34" s="59"/>
      <c r="R34" s="58" t="s">
        <v>995</v>
      </c>
      <c r="S34" s="60" t="s">
        <v>572</v>
      </c>
    </row>
    <row r="35" spans="1:19" ht="162" x14ac:dyDescent="0.5">
      <c r="A35" s="52" t="s">
        <v>0</v>
      </c>
      <c r="B35" s="53" t="s">
        <v>143</v>
      </c>
      <c r="C35" s="54" t="s">
        <v>143</v>
      </c>
      <c r="D35" s="88" t="s">
        <v>502</v>
      </c>
      <c r="E35" s="53" t="s">
        <v>1193</v>
      </c>
      <c r="F35" s="58" t="s">
        <v>1098</v>
      </c>
      <c r="G35" s="55" t="str">
        <f>CONCATENATE(VLOOKUP("3.9",SDGs!$C$2:$D$170,2,FALSE),CHAR(10),VLOOKUP("6.2",SDGs!$C$2:$D$170,2,FALSE),CHAR(10),VLOOKUP("14.2",SDGs!$C$2:$D$170,2,FALSE))</f>
        <v>3.9   2030年までに、有害化学物質、ならびに大気、水質及び土壌の汚染による死亡及び疾病の件数を大幅に減少させる。
6.2   2030年までに、すべての人々の、適切かつ平等な下水施設・衛生施設へのアクセスを達成し、野外での排泄をなくす。女性及び女児、ならびに脆弱な立場にある人々のニーズに特に注意を払う。
14.2   2020年までに、海洋及び沿岸の生態系に関する重大な悪影響を回避するため、強靱性（レジリエンス）の強化などによる持続的な管理と保護を行い、健全で生産的な海洋を実現するため、海洋及び沿岸の生態系の回復のための取組を行う。</v>
      </c>
      <c r="H35" s="56" t="s">
        <v>800</v>
      </c>
      <c r="I35" s="57"/>
      <c r="J35" s="58" t="s">
        <v>802</v>
      </c>
      <c r="K35" s="59"/>
      <c r="L35" s="59"/>
      <c r="M35" s="59"/>
      <c r="N35" s="59"/>
      <c r="O35" s="59" t="s">
        <v>790</v>
      </c>
      <c r="P35" s="59" t="s">
        <v>790</v>
      </c>
      <c r="Q35" s="59" t="s">
        <v>790</v>
      </c>
      <c r="R35" s="58" t="s">
        <v>996</v>
      </c>
      <c r="S35" s="60" t="s">
        <v>573</v>
      </c>
    </row>
    <row r="36" spans="1:19" ht="194.4" x14ac:dyDescent="0.5">
      <c r="A36" s="52" t="s">
        <v>0</v>
      </c>
      <c r="B36" s="53" t="s">
        <v>143</v>
      </c>
      <c r="C36" s="54" t="s">
        <v>501</v>
      </c>
      <c r="D36" s="89"/>
      <c r="E36" s="53" t="s">
        <v>1194</v>
      </c>
      <c r="F36" s="58" t="s">
        <v>1098</v>
      </c>
      <c r="G36" s="55" t="str">
        <f>CONCATENATE(VLOOKUP("11.6",SDGs!$C$2:$D$170,2,FALSE),CHAR(10),VLOOKUP("12.4",SDGs!$C$2:$D$170,2,FALSE),CHAR(10),VLOOKUP("12.5",SDGs!$C$2:$D$170,2,FALSE),CHAR(10),VLOOKUP("14.1",SDGs!$C$2:$D$170,2,FALSE))</f>
        <v>11.6   2030年までに、大気の質及び一般並びにその他の廃棄物の管理に特別な注意を払うことによるものを含め、都市の一人当たりの環境上の悪影響を軽減する。
12.4   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
12.5   2030年までに、廃棄物の発生防止、削減、再生利用及び再利用により、廃棄物の発生を大幅に削減する。
14.1   2025年までに、海洋ごみや富栄養化を含む、特に陸上活動による汚染など、あらゆる種類の海洋汚染を防止し、大幅に削減する。</v>
      </c>
      <c r="H36" s="56" t="s">
        <v>800</v>
      </c>
      <c r="I36" s="57" t="s">
        <v>828</v>
      </c>
      <c r="J36" s="58" t="s">
        <v>807</v>
      </c>
      <c r="K36" s="59"/>
      <c r="L36" s="59"/>
      <c r="M36" s="59"/>
      <c r="N36" s="59"/>
      <c r="O36" s="59"/>
      <c r="P36" s="59" t="s">
        <v>790</v>
      </c>
      <c r="Q36" s="59" t="s">
        <v>790</v>
      </c>
      <c r="R36" s="58" t="s">
        <v>997</v>
      </c>
      <c r="S36" s="60" t="s">
        <v>573</v>
      </c>
    </row>
    <row r="37" spans="1:19" ht="64.8" x14ac:dyDescent="0.5">
      <c r="A37" s="52" t="s">
        <v>0</v>
      </c>
      <c r="B37" s="53" t="s">
        <v>222</v>
      </c>
      <c r="C37" s="54" t="s">
        <v>2</v>
      </c>
      <c r="D37" s="88" t="s">
        <v>503</v>
      </c>
      <c r="E37" s="53" t="s">
        <v>1195</v>
      </c>
      <c r="F37" s="58" t="s">
        <v>1099</v>
      </c>
      <c r="G37" s="55" t="str">
        <f>CONCATENATE(VLOOKUP("11.6",SDGs!$C$2:$D$170,2,FALSE))</f>
        <v>11.6   2030年までに、大気の質及び一般並びにその他の廃棄物の管理に特別な注意を払うことによるものを含め、都市の一人当たりの環境上の悪影響を軽減する。</v>
      </c>
      <c r="H37" s="56" t="s">
        <v>800</v>
      </c>
      <c r="I37" s="57"/>
      <c r="J37" s="58" t="s">
        <v>805</v>
      </c>
      <c r="K37" s="59"/>
      <c r="L37" s="59"/>
      <c r="M37" s="59"/>
      <c r="N37" s="59"/>
      <c r="O37" s="59"/>
      <c r="P37" s="59" t="s">
        <v>790</v>
      </c>
      <c r="Q37" s="59" t="s">
        <v>790</v>
      </c>
      <c r="R37" s="58" t="s">
        <v>998</v>
      </c>
      <c r="S37" s="60" t="s">
        <v>572</v>
      </c>
    </row>
    <row r="38" spans="1:19" ht="81.75" customHeight="1" x14ac:dyDescent="0.5">
      <c r="A38" s="52" t="s">
        <v>0</v>
      </c>
      <c r="B38" s="53" t="s">
        <v>222</v>
      </c>
      <c r="C38" s="54" t="s">
        <v>411</v>
      </c>
      <c r="D38" s="89"/>
      <c r="E38" s="53" t="s">
        <v>1196</v>
      </c>
      <c r="F38" s="58" t="s">
        <v>1099</v>
      </c>
      <c r="G38" s="55" t="str">
        <f>CONCATENATE(VLOOKUP("12.4",SDGs!$C$2:$D$170,2,FALSE))</f>
        <v>12.4   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v>
      </c>
      <c r="H38" s="56" t="s">
        <v>800</v>
      </c>
      <c r="I38" s="57" t="s">
        <v>832</v>
      </c>
      <c r="J38" s="58" t="s">
        <v>806</v>
      </c>
      <c r="K38" s="59"/>
      <c r="L38" s="59"/>
      <c r="M38" s="59" t="s">
        <v>790</v>
      </c>
      <c r="N38" s="59"/>
      <c r="O38" s="59" t="s">
        <v>790</v>
      </c>
      <c r="P38" s="59" t="s">
        <v>790</v>
      </c>
      <c r="Q38" s="59"/>
      <c r="R38" s="58" t="s">
        <v>999</v>
      </c>
      <c r="S38" s="60" t="s">
        <v>573</v>
      </c>
    </row>
    <row r="39" spans="1:19" ht="64.8" x14ac:dyDescent="0.5">
      <c r="A39" s="52" t="s">
        <v>0</v>
      </c>
      <c r="B39" s="53" t="s">
        <v>582</v>
      </c>
      <c r="C39" s="54" t="s">
        <v>140</v>
      </c>
      <c r="D39" s="88" t="s">
        <v>507</v>
      </c>
      <c r="E39" s="53" t="s">
        <v>1197</v>
      </c>
      <c r="F39" s="58" t="s">
        <v>1099</v>
      </c>
      <c r="G39" s="55" t="str">
        <f>CONCATENATE(VLOOKUP("6.5",SDGs!$C$2:$D$170,2,FALSE))</f>
        <v>6.5   2030年までに、国境を越えた適切な協力を含む、あらゆるレベルでの統合水資源管理を実施する。</v>
      </c>
      <c r="H39" s="56" t="s">
        <v>800</v>
      </c>
      <c r="I39" s="57"/>
      <c r="J39" s="58" t="s">
        <v>808</v>
      </c>
      <c r="K39" s="59" t="s">
        <v>790</v>
      </c>
      <c r="L39" s="59"/>
      <c r="M39" s="59"/>
      <c r="N39" s="59"/>
      <c r="O39" s="59"/>
      <c r="P39" s="59" t="s">
        <v>790</v>
      </c>
      <c r="Q39" s="59" t="s">
        <v>790</v>
      </c>
      <c r="R39" s="58" t="s">
        <v>1000</v>
      </c>
      <c r="S39" s="60" t="s">
        <v>572</v>
      </c>
    </row>
    <row r="40" spans="1:19" ht="96" customHeight="1" x14ac:dyDescent="0.5">
      <c r="A40" s="52" t="s">
        <v>0</v>
      </c>
      <c r="B40" s="53" t="s">
        <v>582</v>
      </c>
      <c r="C40" s="54" t="s">
        <v>505</v>
      </c>
      <c r="D40" s="95"/>
      <c r="E40" s="53" t="s">
        <v>1198</v>
      </c>
      <c r="F40" s="58" t="s">
        <v>1099</v>
      </c>
      <c r="G40" s="55" t="str">
        <f>CONCATENATE(VLOOKUP("6.3",SDGs!$C$2:$D$170,2,FALSE))</f>
        <v>6.3   2030年までに、汚染の減少、投棄の廃絶と有害な化学物・物質の放出の最小化、未処理の排水の割合半減及び再生利用と安全な再利用の世界的規模で大幅に増加させることにより、水質を改善する。</v>
      </c>
      <c r="H40" s="56" t="s">
        <v>800</v>
      </c>
      <c r="I40" s="57"/>
      <c r="J40" s="58" t="s">
        <v>809</v>
      </c>
      <c r="K40" s="59"/>
      <c r="L40" s="59"/>
      <c r="M40" s="59"/>
      <c r="N40" s="59"/>
      <c r="O40" s="59"/>
      <c r="P40" s="59" t="s">
        <v>790</v>
      </c>
      <c r="Q40" s="59" t="s">
        <v>790</v>
      </c>
      <c r="R40" s="58" t="s">
        <v>1001</v>
      </c>
      <c r="S40" s="60" t="s">
        <v>573</v>
      </c>
    </row>
    <row r="41" spans="1:19" ht="84.75" customHeight="1" x14ac:dyDescent="0.5">
      <c r="A41" s="52" t="s">
        <v>0</v>
      </c>
      <c r="B41" s="53" t="s">
        <v>582</v>
      </c>
      <c r="C41" s="54" t="s">
        <v>506</v>
      </c>
      <c r="D41" s="89"/>
      <c r="E41" s="53" t="s">
        <v>1199</v>
      </c>
      <c r="F41" s="58" t="s">
        <v>1099</v>
      </c>
      <c r="G41" s="55" t="str">
        <f>CONCATENATE(VLOOKUP("6.3",SDGs!$C$2:$D$170,2,FALSE))</f>
        <v>6.3   2030年までに、汚染の減少、投棄の廃絶と有害な化学物・物質の放出の最小化、未処理の排水の割合半減及び再生利用と安全な再利用の世界的規模で大幅に増加させることにより、水質を改善する。</v>
      </c>
      <c r="H41" s="56" t="s">
        <v>800</v>
      </c>
      <c r="I41" s="57" t="s">
        <v>831</v>
      </c>
      <c r="J41" s="58" t="s">
        <v>810</v>
      </c>
      <c r="K41" s="59"/>
      <c r="L41" s="59"/>
      <c r="M41" s="59" t="s">
        <v>790</v>
      </c>
      <c r="N41" s="59"/>
      <c r="O41" s="59" t="s">
        <v>790</v>
      </c>
      <c r="P41" s="59" t="s">
        <v>790</v>
      </c>
      <c r="Q41" s="59"/>
      <c r="R41" s="58" t="s">
        <v>1002</v>
      </c>
      <c r="S41" s="60" t="s">
        <v>573</v>
      </c>
    </row>
    <row r="42" spans="1:19" ht="154.5" customHeight="1" x14ac:dyDescent="0.5">
      <c r="A42" s="52" t="s">
        <v>0</v>
      </c>
      <c r="B42" s="53" t="s">
        <v>418</v>
      </c>
      <c r="C42" s="54" t="s">
        <v>509</v>
      </c>
      <c r="D42" s="88" t="s">
        <v>508</v>
      </c>
      <c r="E42" s="53" t="s">
        <v>1200</v>
      </c>
      <c r="F42" s="58" t="s">
        <v>1099</v>
      </c>
      <c r="G42" s="55" t="str">
        <f>CONCATENATE(VLOOKUP("15.2",SDGs!$C$2:$D$170,2,FALSE),CHAR(10),VLOOKUP("15.b",SDGs!$C$2:$D$170,2,FALSE))</f>
        <v>15.2   2020年までに、あらゆる種類の森林の持続可能な経営の実施を促進し、森林減少を阻止し、劣化した森林を回復し、世界全体で新規植林及び再植林を大幅に増加させる。
15.b   保全や再植林を含む持続可能な森林経営を推進するため、あらゆるレベルのあらゆる供給源から、持続可能な森林経営のための資金の調達と開発途上国への十分なインセンティブ付与のための相当量の資源を動員する。</v>
      </c>
      <c r="H42" s="56" t="s">
        <v>800</v>
      </c>
      <c r="I42" s="57"/>
      <c r="J42" s="58" t="s">
        <v>811</v>
      </c>
      <c r="K42" s="59" t="s">
        <v>790</v>
      </c>
      <c r="L42" s="59"/>
      <c r="M42" s="59"/>
      <c r="N42" s="59"/>
      <c r="O42" s="59"/>
      <c r="P42" s="59" t="s">
        <v>790</v>
      </c>
      <c r="Q42" s="59" t="s">
        <v>790</v>
      </c>
      <c r="R42" s="58" t="s">
        <v>1003</v>
      </c>
      <c r="S42" s="60" t="s">
        <v>572</v>
      </c>
    </row>
    <row r="43" spans="1:19" ht="97.2" x14ac:dyDescent="0.5">
      <c r="A43" s="52" t="s">
        <v>0</v>
      </c>
      <c r="B43" s="53" t="s">
        <v>418</v>
      </c>
      <c r="C43" s="54" t="s">
        <v>197</v>
      </c>
      <c r="D43" s="89"/>
      <c r="E43" s="53" t="s">
        <v>1264</v>
      </c>
      <c r="F43" s="58" t="s">
        <v>1099</v>
      </c>
      <c r="G43" s="55" t="str">
        <f>CONCATENATE(VLOOKUP("15.3",SDGs!$C$2:$D$170,2,FALSE))</f>
        <v>15.3   2030年までに、砂漠化に対処し、砂漠化、干ばつ及び洪水の影響を受けた土地などの劣化した土地と土壌を回復し、土地劣化に荷担しない世界の達成に尽力する。</v>
      </c>
      <c r="H43" s="56" t="s">
        <v>800</v>
      </c>
      <c r="I43" s="57"/>
      <c r="J43" s="58" t="s">
        <v>812</v>
      </c>
      <c r="K43" s="59"/>
      <c r="L43" s="59"/>
      <c r="M43" s="59"/>
      <c r="N43" s="59"/>
      <c r="O43" s="59"/>
      <c r="P43" s="59" t="s">
        <v>790</v>
      </c>
      <c r="Q43" s="59" t="s">
        <v>790</v>
      </c>
      <c r="R43" s="58" t="s">
        <v>1004</v>
      </c>
      <c r="S43" s="60" t="s">
        <v>572</v>
      </c>
    </row>
    <row r="44" spans="1:19" ht="178.2" x14ac:dyDescent="0.5">
      <c r="A44" s="52" t="s">
        <v>0</v>
      </c>
      <c r="B44" s="53" t="s">
        <v>44</v>
      </c>
      <c r="C44" s="54" t="s">
        <v>44</v>
      </c>
      <c r="D44" s="88" t="s">
        <v>511</v>
      </c>
      <c r="E44" s="53" t="s">
        <v>1265</v>
      </c>
      <c r="F44" s="58" t="s">
        <v>1100</v>
      </c>
      <c r="G44" s="55" t="str">
        <f>CONCATENATE(VLOOKUP("15.4",SDGs!$C$2:$D$170,2,FALSE),CHAR(10),VLOOKUP("15.8",SDGs!$C$2:$D$170,2,FALSE),CHAR(10),VLOOKUP("15.a",SDGs!$C$2:$D$170,2,FALSE))</f>
        <v>15.4   2030年までに持続可能な開発に不可欠な便益をもたらす山地生態系の能力を強化するため、生物多様性を含む山地生態系の保全を確実に行う。
15.8   2020年までに、外来種の侵入を防止するとともに、これらの種による陸域・海洋生態系への影響を大幅に減少させるための対策を導入し、さらに優先種の駆除または根絶を行う。
15.a   生物多様性と生態系の保全と持続的な利用のために、あらゆる資金源からの資金の動員及び大幅な増額を行う。</v>
      </c>
      <c r="H44" s="56" t="s">
        <v>800</v>
      </c>
      <c r="I44" s="57"/>
      <c r="J44" s="58" t="s">
        <v>813</v>
      </c>
      <c r="K44" s="59" t="s">
        <v>790</v>
      </c>
      <c r="L44" s="59"/>
      <c r="M44" s="59"/>
      <c r="N44" s="59"/>
      <c r="O44" s="59"/>
      <c r="P44" s="59" t="s">
        <v>790</v>
      </c>
      <c r="Q44" s="59"/>
      <c r="R44" s="58" t="s">
        <v>1005</v>
      </c>
      <c r="S44" s="60" t="s">
        <v>572</v>
      </c>
    </row>
    <row r="45" spans="1:19" ht="97.2" x14ac:dyDescent="0.5">
      <c r="A45" s="52" t="s">
        <v>0</v>
      </c>
      <c r="B45" s="53" t="s">
        <v>44</v>
      </c>
      <c r="C45" s="54" t="s">
        <v>512</v>
      </c>
      <c r="D45" s="95"/>
      <c r="E45" s="53" t="s">
        <v>1201</v>
      </c>
      <c r="F45" s="58" t="s">
        <v>1101</v>
      </c>
      <c r="G45" s="55" t="str">
        <f>CONCATENATE(VLOOKUP("15.5",SDGs!$C$2:$D$170,2,FALSE))</f>
        <v>15.5   自然生息地の劣化を抑制し、生物多様性の損失を阻止し、2020年までに絶滅危惧種を保護し、また絶滅防止するための緊急かつ意味のある対策を講じる。</v>
      </c>
      <c r="H45" s="56" t="s">
        <v>800</v>
      </c>
      <c r="I45" s="57"/>
      <c r="J45" s="58" t="s">
        <v>814</v>
      </c>
      <c r="K45" s="59" t="s">
        <v>790</v>
      </c>
      <c r="L45" s="59"/>
      <c r="M45" s="59"/>
      <c r="N45" s="59"/>
      <c r="O45" s="59"/>
      <c r="P45" s="59" t="s">
        <v>790</v>
      </c>
      <c r="Q45" s="59"/>
      <c r="R45" s="58" t="s">
        <v>1006</v>
      </c>
      <c r="S45" s="60" t="s">
        <v>572</v>
      </c>
    </row>
    <row r="46" spans="1:19" ht="145.80000000000001" x14ac:dyDescent="0.5">
      <c r="A46" s="52" t="s">
        <v>0</v>
      </c>
      <c r="B46" s="53" t="s">
        <v>44</v>
      </c>
      <c r="C46" s="54" t="s">
        <v>510</v>
      </c>
      <c r="D46" s="89"/>
      <c r="E46" s="53" t="s">
        <v>1266</v>
      </c>
      <c r="F46" s="58" t="s">
        <v>1102</v>
      </c>
      <c r="G46" s="55" t="str">
        <f>CONCATENATE(VLOOKUP("15.1",SDGs!$C$2:$D$170,2,FALSE),CHAR(10),VLOOKUP("15.7",SDGs!$C$2:$D$170,2,FALSE))</f>
        <v>15.1   2020年までに、国際協定の下での義務に則って、森林、湿地、山地及び乾燥地をはじめとする陸域生態系と内陸淡水生態系及びそれらのサービスの保全、回復及び持続可能な利用を確保する。
15.7   保護の対象となっている動植物種の密猟及び違法取引を撲滅するための緊急対策を講じるとともに、違法な野生生物製品の需要と供給の両面に対処する。</v>
      </c>
      <c r="H46" s="56" t="s">
        <v>792</v>
      </c>
      <c r="I46" s="57"/>
      <c r="J46" s="58" t="s">
        <v>815</v>
      </c>
      <c r="K46" s="59" t="s">
        <v>790</v>
      </c>
      <c r="L46" s="59"/>
      <c r="M46" s="59"/>
      <c r="N46" s="59"/>
      <c r="O46" s="59"/>
      <c r="P46" s="59" t="s">
        <v>790</v>
      </c>
      <c r="Q46" s="59"/>
      <c r="R46" s="58" t="s">
        <v>1007</v>
      </c>
      <c r="S46" s="60" t="s">
        <v>572</v>
      </c>
    </row>
    <row r="47" spans="1:19" ht="90" customHeight="1" x14ac:dyDescent="0.5">
      <c r="A47" s="52" t="s">
        <v>0</v>
      </c>
      <c r="B47" s="53" t="s">
        <v>450</v>
      </c>
      <c r="C47" s="54" t="s">
        <v>41</v>
      </c>
      <c r="D47" s="88" t="s">
        <v>514</v>
      </c>
      <c r="E47" s="53" t="s">
        <v>1008</v>
      </c>
      <c r="F47" s="58" t="s">
        <v>1103</v>
      </c>
      <c r="G47" s="55" t="str">
        <f>VLOOKUP(12,SDGs!$A$2:$B$18,2,FALSE)</f>
        <v>ゴール12 持続可能な生産消費形態を確保する</v>
      </c>
      <c r="H47" s="56" t="s">
        <v>792</v>
      </c>
      <c r="I47" s="57" t="s">
        <v>829</v>
      </c>
      <c r="J47" s="58" t="s">
        <v>816</v>
      </c>
      <c r="K47" s="59"/>
      <c r="L47" s="59"/>
      <c r="M47" s="59"/>
      <c r="N47" s="59"/>
      <c r="O47" s="59"/>
      <c r="P47" s="59" t="s">
        <v>790</v>
      </c>
      <c r="Q47" s="59"/>
      <c r="R47" s="58" t="s">
        <v>1009</v>
      </c>
      <c r="S47" s="60" t="s">
        <v>573</v>
      </c>
    </row>
    <row r="48" spans="1:19" ht="186.75" customHeight="1" x14ac:dyDescent="0.5">
      <c r="A48" s="52" t="s">
        <v>0</v>
      </c>
      <c r="B48" s="53" t="s">
        <v>450</v>
      </c>
      <c r="C48" s="54" t="s">
        <v>165</v>
      </c>
      <c r="D48" s="95"/>
      <c r="E48" s="53" t="s">
        <v>1202</v>
      </c>
      <c r="F48" s="58" t="s">
        <v>1104</v>
      </c>
      <c r="G48" s="55" t="str">
        <f>VLOOKUP(12,SDGs!$A$2:$B$18,2,FALSE)</f>
        <v>ゴール12 持続可能な生産消費形態を確保する</v>
      </c>
      <c r="H48" s="56" t="s">
        <v>791</v>
      </c>
      <c r="I48" s="57" t="s">
        <v>963</v>
      </c>
      <c r="J48" s="58" t="s">
        <v>817</v>
      </c>
      <c r="K48" s="59"/>
      <c r="L48" s="59"/>
      <c r="M48" s="59"/>
      <c r="N48" s="59"/>
      <c r="O48" s="59"/>
      <c r="P48" s="59" t="s">
        <v>790</v>
      </c>
      <c r="Q48" s="59"/>
      <c r="R48" s="58" t="s">
        <v>1010</v>
      </c>
      <c r="S48" s="60" t="s">
        <v>573</v>
      </c>
    </row>
    <row r="49" spans="1:19" ht="131.25" customHeight="1" x14ac:dyDescent="0.5">
      <c r="A49" s="52" t="s">
        <v>0</v>
      </c>
      <c r="B49" s="53" t="s">
        <v>450</v>
      </c>
      <c r="C49" s="54" t="s">
        <v>513</v>
      </c>
      <c r="D49" s="95"/>
      <c r="E49" s="53" t="s">
        <v>1203</v>
      </c>
      <c r="F49" s="58" t="s">
        <v>1105</v>
      </c>
      <c r="G49" s="55" t="str">
        <f>CONCATENATE(VLOOKUP("12.2",SDGs!$C$2:$D$170,2,FALSE))</f>
        <v>12.2   2030年までに天然資源の持続可能な管理及び効率的な利用を達成する。</v>
      </c>
      <c r="H49" s="56" t="s">
        <v>800</v>
      </c>
      <c r="I49" s="57" t="s">
        <v>829</v>
      </c>
      <c r="J49" s="58" t="s">
        <v>818</v>
      </c>
      <c r="K49" s="59"/>
      <c r="L49" s="59"/>
      <c r="M49" s="59"/>
      <c r="N49" s="59" t="s">
        <v>790</v>
      </c>
      <c r="O49" s="59"/>
      <c r="P49" s="59"/>
      <c r="Q49" s="59"/>
      <c r="R49" s="58" t="s">
        <v>1011</v>
      </c>
      <c r="S49" s="60" t="s">
        <v>573</v>
      </c>
    </row>
    <row r="50" spans="1:19" ht="81" x14ac:dyDescent="0.5">
      <c r="A50" s="52" t="s">
        <v>0</v>
      </c>
      <c r="B50" s="53" t="s">
        <v>450</v>
      </c>
      <c r="C50" s="54" t="s">
        <v>141</v>
      </c>
      <c r="D50" s="89"/>
      <c r="E50" s="53" t="s">
        <v>1204</v>
      </c>
      <c r="F50" s="58" t="s">
        <v>1106</v>
      </c>
      <c r="G50" s="55" t="str">
        <f>CONCATENATE(VLOOKUP("12.5",SDGs!$C$2:$D$170,2,FALSE))</f>
        <v>12.5   2030年までに、廃棄物の発生防止、削減、再生利用及び再利用により、廃棄物の発生を大幅に削減する。</v>
      </c>
      <c r="H50" s="56" t="s">
        <v>800</v>
      </c>
      <c r="I50" s="57"/>
      <c r="J50" s="58" t="s">
        <v>877</v>
      </c>
      <c r="K50" s="59" t="s">
        <v>790</v>
      </c>
      <c r="L50" s="59"/>
      <c r="M50" s="59" t="s">
        <v>790</v>
      </c>
      <c r="N50" s="59" t="s">
        <v>790</v>
      </c>
      <c r="O50" s="59"/>
      <c r="P50" s="59"/>
      <c r="Q50" s="59"/>
      <c r="R50" s="58" t="s">
        <v>1012</v>
      </c>
      <c r="S50" s="60" t="s">
        <v>573</v>
      </c>
    </row>
    <row r="51" spans="1:19" ht="324" x14ac:dyDescent="0.5">
      <c r="A51" s="52" t="s">
        <v>0</v>
      </c>
      <c r="B51" s="53" t="s">
        <v>453</v>
      </c>
      <c r="C51" s="54" t="s">
        <v>46</v>
      </c>
      <c r="D51" s="88" t="s">
        <v>516</v>
      </c>
      <c r="E51" s="53" t="s">
        <v>1267</v>
      </c>
      <c r="F51" s="58" t="s">
        <v>1107</v>
      </c>
      <c r="G51" s="55" t="str">
        <f>CONCATENATE(VLOOKUP("12.4",SDGs!$C$2:$D$170,2,FALSE),CHAR(10),VLOOKUP("12.5",SDGs!$C$2:$D$170,2,FALSE))</f>
        <v>12.4   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
12.5   2030年までに、廃棄物の発生防止、削減、再生利用及び再利用により、廃棄物の発生を大幅に削減する。</v>
      </c>
      <c r="H51" s="56" t="s">
        <v>800</v>
      </c>
      <c r="I51" s="57"/>
      <c r="J51" s="58" t="s">
        <v>819</v>
      </c>
      <c r="K51" s="59"/>
      <c r="L51" s="59"/>
      <c r="M51" s="59"/>
      <c r="N51" s="59"/>
      <c r="O51" s="59"/>
      <c r="P51" s="59" t="s">
        <v>790</v>
      </c>
      <c r="Q51" s="59"/>
      <c r="R51" s="58" t="s">
        <v>1013</v>
      </c>
      <c r="S51" s="60" t="s">
        <v>573</v>
      </c>
    </row>
    <row r="52" spans="1:19" ht="233.4" customHeight="1" x14ac:dyDescent="0.5">
      <c r="A52" s="52" t="s">
        <v>0</v>
      </c>
      <c r="B52" s="53" t="s">
        <v>453</v>
      </c>
      <c r="C52" s="54" t="s">
        <v>163</v>
      </c>
      <c r="D52" s="95"/>
      <c r="E52" s="53" t="s">
        <v>1205</v>
      </c>
      <c r="F52" s="58" t="s">
        <v>1108</v>
      </c>
      <c r="G52" s="55" t="str">
        <f>CONCATENATE(VLOOKUP("12.4",SDGs!$C$2:$D$170,2,FALSE))</f>
        <v>12.4   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v>
      </c>
      <c r="H52" s="56" t="s">
        <v>800</v>
      </c>
      <c r="I52" s="57"/>
      <c r="J52" s="58" t="s">
        <v>820</v>
      </c>
      <c r="K52" s="59"/>
      <c r="L52" s="59"/>
      <c r="M52" s="59"/>
      <c r="N52" s="59"/>
      <c r="O52" s="59"/>
      <c r="P52" s="59" t="s">
        <v>790</v>
      </c>
      <c r="Q52" s="59"/>
      <c r="R52" s="58" t="s">
        <v>1014</v>
      </c>
      <c r="S52" s="60" t="s">
        <v>573</v>
      </c>
    </row>
    <row r="53" spans="1:19" ht="106.8" customHeight="1" x14ac:dyDescent="0.5">
      <c r="A53" s="52" t="s">
        <v>0</v>
      </c>
      <c r="B53" s="53" t="s">
        <v>453</v>
      </c>
      <c r="C53" s="54" t="s">
        <v>142</v>
      </c>
      <c r="D53" s="89"/>
      <c r="E53" s="53" t="s">
        <v>1206</v>
      </c>
      <c r="F53" s="58" t="s">
        <v>1109</v>
      </c>
      <c r="G53" s="55" t="str">
        <f>CONCATENATE(VLOOKUP("12.4",SDGs!$C$2:$D$170,2,FALSE))</f>
        <v>12.4   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v>
      </c>
      <c r="H53" s="56" t="s">
        <v>800</v>
      </c>
      <c r="I53" s="57" t="s">
        <v>830</v>
      </c>
      <c r="J53" s="58" t="s">
        <v>821</v>
      </c>
      <c r="K53" s="59"/>
      <c r="L53" s="59"/>
      <c r="M53" s="59"/>
      <c r="N53" s="59"/>
      <c r="O53" s="59"/>
      <c r="P53" s="59" t="s">
        <v>790</v>
      </c>
      <c r="Q53" s="59"/>
      <c r="R53" s="58" t="s">
        <v>1015</v>
      </c>
      <c r="S53" s="60" t="s">
        <v>573</v>
      </c>
    </row>
    <row r="54" spans="1:19" ht="45.75" customHeight="1" x14ac:dyDescent="0.5">
      <c r="A54" s="52" t="s">
        <v>0</v>
      </c>
      <c r="B54" s="53" t="s">
        <v>431</v>
      </c>
      <c r="C54" s="54" t="s">
        <v>383</v>
      </c>
      <c r="D54" s="88" t="s">
        <v>518</v>
      </c>
      <c r="E54" s="53" t="s">
        <v>1207</v>
      </c>
      <c r="F54" s="58" t="s">
        <v>1110</v>
      </c>
      <c r="G54" s="55" t="str">
        <f>CONCATENATE(VLOOKUP("11.7",SDGs!$C$2:$D$170,2,FALSE))</f>
        <v>11.7   2030年までに、女性、子供、高齢者及び障害者を含め、人々に安全で包摂的かつ利用が容易な緑地や公共スペースへの普遍的アクセスを提供する。</v>
      </c>
      <c r="H54" s="56" t="s">
        <v>800</v>
      </c>
      <c r="I54" s="57" t="s">
        <v>834</v>
      </c>
      <c r="J54" s="58" t="s">
        <v>822</v>
      </c>
      <c r="K54" s="59" t="s">
        <v>790</v>
      </c>
      <c r="L54" s="59"/>
      <c r="M54" s="59"/>
      <c r="N54" s="59" t="s">
        <v>790</v>
      </c>
      <c r="O54" s="59"/>
      <c r="P54" s="59"/>
      <c r="Q54" s="59"/>
      <c r="R54" s="58" t="s">
        <v>1016</v>
      </c>
      <c r="S54" s="60" t="s">
        <v>572</v>
      </c>
    </row>
    <row r="55" spans="1:19" ht="114" customHeight="1" x14ac:dyDescent="0.5">
      <c r="A55" s="52" t="s">
        <v>0</v>
      </c>
      <c r="B55" s="53" t="s">
        <v>431</v>
      </c>
      <c r="C55" s="54" t="s">
        <v>517</v>
      </c>
      <c r="D55" s="89"/>
      <c r="E55" s="53" t="s">
        <v>1208</v>
      </c>
      <c r="F55" s="58" t="s">
        <v>1111</v>
      </c>
      <c r="G55" s="55" t="str">
        <f>VLOOKUP(11,SDGs!$A$2:$B$18,2,FALSE)</f>
        <v>ゴール11 包摂的で安全かつ強靱(レジリエント）で持続可能な都市及び人間居住を実現する</v>
      </c>
      <c r="H55" s="56" t="s">
        <v>791</v>
      </c>
      <c r="I55" s="57" t="s">
        <v>833</v>
      </c>
      <c r="J55" s="58" t="s">
        <v>835</v>
      </c>
      <c r="K55" s="59" t="s">
        <v>790</v>
      </c>
      <c r="L55" s="59"/>
      <c r="M55" s="59"/>
      <c r="N55" s="59"/>
      <c r="O55" s="59"/>
      <c r="P55" s="59"/>
      <c r="Q55" s="59"/>
      <c r="R55" s="58" t="s">
        <v>1017</v>
      </c>
      <c r="S55" s="60" t="s">
        <v>572</v>
      </c>
    </row>
    <row r="56" spans="1:19" ht="129.6" x14ac:dyDescent="0.5">
      <c r="A56" s="52" t="s">
        <v>0</v>
      </c>
      <c r="B56" s="53" t="s">
        <v>199</v>
      </c>
      <c r="C56" s="54" t="s">
        <v>386</v>
      </c>
      <c r="D56" s="88" t="s">
        <v>520</v>
      </c>
      <c r="E56" s="53" t="s">
        <v>1209</v>
      </c>
      <c r="F56" s="58" t="s">
        <v>1112</v>
      </c>
      <c r="G56" s="55" t="str">
        <f>CONCATENATE(VLOOKUP("9.1",SDGs!$C$2:$D$170,2,FALSE),CHAR(10),VLOOKUP("9.4",SDGs!$C$2:$D$170,2,FALSE))</f>
        <v>9.1   すべての人々に安価で公平なアクセスに重点を置いた経済発展と人間の福祉を支援するために、地域・越境インフラを含む質の高い、信頼でき、持続可能かつ強靱（レジリエント）なインフラを開発する。
9.4   2030年までに、資源利用効率の向上とクリーン技術及び環境に配慮した技術・産業プロセスの導入拡大を通じたインフラ改良や産業改善により、持続可能性を向上させる。すべての国々は各国の能力に応じた取組を行う。</v>
      </c>
      <c r="H56" s="56" t="s">
        <v>791</v>
      </c>
      <c r="I56" s="57" t="s">
        <v>836</v>
      </c>
      <c r="J56" s="58" t="s">
        <v>838</v>
      </c>
      <c r="K56" s="59"/>
      <c r="L56" s="59"/>
      <c r="M56" s="59" t="s">
        <v>790</v>
      </c>
      <c r="N56" s="59"/>
      <c r="O56" s="59"/>
      <c r="P56" s="59"/>
      <c r="Q56" s="59" t="s">
        <v>790</v>
      </c>
      <c r="R56" s="58" t="s">
        <v>1018</v>
      </c>
      <c r="S56" s="60" t="s">
        <v>572</v>
      </c>
    </row>
    <row r="57" spans="1:19" ht="120.75" customHeight="1" x14ac:dyDescent="0.5">
      <c r="A57" s="52" t="s">
        <v>0</v>
      </c>
      <c r="B57" s="53" t="s">
        <v>199</v>
      </c>
      <c r="C57" s="54" t="s">
        <v>519</v>
      </c>
      <c r="D57" s="89"/>
      <c r="E57" s="53" t="s">
        <v>1210</v>
      </c>
      <c r="F57" s="58" t="s">
        <v>1113</v>
      </c>
      <c r="G57" s="55" t="str">
        <f>VLOOKUP(11,SDGs!$A$2:$B$18,2,FALSE)</f>
        <v>ゴール11 包摂的で安全かつ強靱(レジリエント）で持続可能な都市及び人間居住を実現する</v>
      </c>
      <c r="H57" s="56" t="s">
        <v>791</v>
      </c>
      <c r="I57" s="57" t="s">
        <v>837</v>
      </c>
      <c r="J57" s="58" t="s">
        <v>839</v>
      </c>
      <c r="K57" s="59" t="s">
        <v>790</v>
      </c>
      <c r="L57" s="59"/>
      <c r="M57" s="59"/>
      <c r="N57" s="59"/>
      <c r="O57" s="59"/>
      <c r="P57" s="59"/>
      <c r="Q57" s="59" t="s">
        <v>790</v>
      </c>
      <c r="R57" s="58" t="s">
        <v>1019</v>
      </c>
      <c r="S57" s="60" t="s">
        <v>572</v>
      </c>
    </row>
    <row r="58" spans="1:19" ht="163.95" customHeight="1" x14ac:dyDescent="0.5">
      <c r="A58" s="52" t="s">
        <v>0</v>
      </c>
      <c r="B58" s="53" t="s">
        <v>48</v>
      </c>
      <c r="C58" s="54" t="s">
        <v>528</v>
      </c>
      <c r="D58" s="53" t="s">
        <v>527</v>
      </c>
      <c r="E58" s="53" t="s">
        <v>1211</v>
      </c>
      <c r="F58" s="58" t="s">
        <v>1114</v>
      </c>
      <c r="G58" s="55" t="str">
        <f>CONCATENATE(VLOOKUP("14.5",SDGs!$C$2:$D$170,2,FALSE),CHAR(10),VLOOKUP("14.c",SDGs!$C$2:$D$170,2,FALSE),CHAR(10),VLOOKUP("16.3",SDGs!$C$2:$D$170,2,FALSE))</f>
        <v>14.5   2020年までに、国内法及び国際法に則り、最大限入手可能な科学情報に基づいて、少なくとも沿岸域及び海域の10パーセントを保全する。
14.c   「我々の求める未来」のパラ158において想起されるとおり、海洋及び海洋資源の保全及び持続可能な利用のための法的枠組みを規定する海洋法に関する国際連合条約（UNCLOS）に反映されている国際法を実施することにより、海洋及び海洋資源の保全及び持続可能な利用を強化する。
16.3   国家及び国際的なレベルでの法の支配を促進し、すべての人々に司法への平等なアクセスを提供する。</v>
      </c>
      <c r="H58" s="56" t="s">
        <v>791</v>
      </c>
      <c r="I58" s="57" t="s">
        <v>840</v>
      </c>
      <c r="J58" s="58" t="s">
        <v>841</v>
      </c>
      <c r="K58" s="59"/>
      <c r="L58" s="59"/>
      <c r="M58" s="59" t="s">
        <v>790</v>
      </c>
      <c r="N58" s="59"/>
      <c r="O58" s="59"/>
      <c r="P58" s="59"/>
      <c r="Q58" s="59"/>
      <c r="R58" s="58" t="s">
        <v>1020</v>
      </c>
      <c r="S58" s="60" t="s">
        <v>572</v>
      </c>
    </row>
    <row r="59" spans="1:19" ht="252" customHeight="1" x14ac:dyDescent="0.5">
      <c r="A59" s="52" t="s">
        <v>0</v>
      </c>
      <c r="B59" s="53" t="s">
        <v>525</v>
      </c>
      <c r="C59" s="54" t="s">
        <v>521</v>
      </c>
      <c r="D59" s="88" t="s">
        <v>526</v>
      </c>
      <c r="E59" s="53" t="s">
        <v>1268</v>
      </c>
      <c r="F59" s="58" t="s">
        <v>1115</v>
      </c>
      <c r="G59" s="55" t="str">
        <f>VLOOKUP(15,SDGs!$A$2:$B$18,2,FALSE)</f>
        <v>ゴール15 陸域生態系の保護、回復、持続可能な利用の推進、持続可能な森林の経営、砂漠化への対処、ならびに土地の劣化の阻止・回復及び生物多様性の損失を阻止する</v>
      </c>
      <c r="H59" s="56" t="s">
        <v>792</v>
      </c>
      <c r="I59" s="57" t="s">
        <v>843</v>
      </c>
      <c r="J59" s="58"/>
      <c r="K59" s="59"/>
      <c r="L59" s="59"/>
      <c r="M59" s="59"/>
      <c r="N59" s="59"/>
      <c r="O59" s="59" t="s">
        <v>790</v>
      </c>
      <c r="P59" s="59"/>
      <c r="Q59" s="59"/>
      <c r="R59" s="58" t="s">
        <v>1021</v>
      </c>
      <c r="S59" s="60" t="s">
        <v>578</v>
      </c>
    </row>
    <row r="60" spans="1:19" ht="164.25" customHeight="1" x14ac:dyDescent="0.5">
      <c r="A60" s="52" t="s">
        <v>0</v>
      </c>
      <c r="B60" s="53" t="s">
        <v>525</v>
      </c>
      <c r="C60" s="54" t="s">
        <v>522</v>
      </c>
      <c r="D60" s="95"/>
      <c r="E60" s="53" t="s">
        <v>1212</v>
      </c>
      <c r="F60" s="58" t="s">
        <v>1116</v>
      </c>
      <c r="G60" s="55" t="str">
        <f>VLOOKUP(15,SDGs!$A$2:$B$18,2,FALSE)</f>
        <v>ゴール15 陸域生態系の保護、回復、持続可能な利用の推進、持続可能な森林の経営、砂漠化への対処、ならびに土地の劣化の阻止・回復及び生物多様性の損失を阻止する</v>
      </c>
      <c r="H60" s="56" t="s">
        <v>792</v>
      </c>
      <c r="I60" s="57" t="s">
        <v>887</v>
      </c>
      <c r="J60" s="58"/>
      <c r="K60" s="59"/>
      <c r="L60" s="59"/>
      <c r="M60" s="59"/>
      <c r="N60" s="59"/>
      <c r="O60" s="59" t="s">
        <v>790</v>
      </c>
      <c r="P60" s="59"/>
      <c r="Q60" s="59"/>
      <c r="R60" s="58" t="s">
        <v>1022</v>
      </c>
      <c r="S60" s="60" t="s">
        <v>578</v>
      </c>
    </row>
    <row r="61" spans="1:19" ht="108" customHeight="1" x14ac:dyDescent="0.5">
      <c r="A61" s="52" t="s">
        <v>0</v>
      </c>
      <c r="B61" s="53" t="s">
        <v>525</v>
      </c>
      <c r="C61" s="54" t="s">
        <v>198</v>
      </c>
      <c r="D61" s="89"/>
      <c r="E61" s="53" t="s">
        <v>1213</v>
      </c>
      <c r="F61" s="58" t="s">
        <v>1117</v>
      </c>
      <c r="G61" s="55" t="str">
        <f>VLOOKUP(15,SDGs!$A$2:$B$18,2,FALSE)</f>
        <v>ゴール15 陸域生態系の保護、回復、持続可能な利用の推進、持続可能な森林の経営、砂漠化への対処、ならびに土地の劣化の阻止・回復及び生物多様性の損失を阻止する</v>
      </c>
      <c r="H61" s="56" t="s">
        <v>800</v>
      </c>
      <c r="I61" s="61" t="s">
        <v>842</v>
      </c>
      <c r="J61" s="58" t="s">
        <v>842</v>
      </c>
      <c r="K61" s="59"/>
      <c r="L61" s="59"/>
      <c r="M61" s="59"/>
      <c r="N61" s="59"/>
      <c r="O61" s="59" t="s">
        <v>790</v>
      </c>
      <c r="P61" s="59"/>
      <c r="Q61" s="59"/>
      <c r="R61" s="58" t="s">
        <v>1023</v>
      </c>
      <c r="S61" s="60" t="s">
        <v>578</v>
      </c>
    </row>
    <row r="62" spans="1:19" ht="81" x14ac:dyDescent="0.5">
      <c r="A62" s="62" t="s">
        <v>70</v>
      </c>
      <c r="B62" s="63" t="s">
        <v>69</v>
      </c>
      <c r="C62" s="64" t="s">
        <v>529</v>
      </c>
      <c r="D62" s="96" t="s">
        <v>531</v>
      </c>
      <c r="E62" s="63" t="s">
        <v>1214</v>
      </c>
      <c r="F62" s="67" t="s">
        <v>1163</v>
      </c>
      <c r="G62" s="65" t="str">
        <f>CONCATENATE(VLOOKUP("12.4",SDGs!$C$2:$D$170,2,FALSE))</f>
        <v>12.4   2020年までに、合意された国際的な枠組みに従い、製品ライフサイクルを通じ、環境上適正な化学物質やすべての廃棄物の管理を実現し、人の健康や環境への悪影響を最小化するため、化学物質や廃棄物の大気、水、土壌への放出を大幅に削減する。</v>
      </c>
      <c r="H62" s="66" t="s">
        <v>792</v>
      </c>
      <c r="I62" s="37" t="s">
        <v>845</v>
      </c>
      <c r="J62" s="67" t="s">
        <v>844</v>
      </c>
      <c r="K62" s="68" t="s">
        <v>790</v>
      </c>
      <c r="L62" s="68"/>
      <c r="M62" s="68"/>
      <c r="N62" s="68"/>
      <c r="O62" s="68"/>
      <c r="P62" s="68" t="s">
        <v>790</v>
      </c>
      <c r="Q62" s="68"/>
      <c r="R62" s="67" t="s">
        <v>1024</v>
      </c>
      <c r="S62" s="69" t="s">
        <v>572</v>
      </c>
    </row>
    <row r="63" spans="1:19" ht="131.25" customHeight="1" x14ac:dyDescent="0.5">
      <c r="A63" s="62" t="s">
        <v>70</v>
      </c>
      <c r="B63" s="63" t="s">
        <v>69</v>
      </c>
      <c r="C63" s="64" t="s">
        <v>134</v>
      </c>
      <c r="D63" s="97"/>
      <c r="E63" s="63" t="s">
        <v>1215</v>
      </c>
      <c r="F63" s="67" t="s">
        <v>1164</v>
      </c>
      <c r="G63" s="65" t="str">
        <f>CONCATENATE(VLOOKUP("9.3",SDGs!$C$2:$D$170,2,FALSE),CHAR(10),VLOOKUP("12.3",SDGs!$C$2:$D$170,2,FALSE))</f>
        <v>9.3   特に開発途上国における小規模の製造業その他の企業の、安価な資金貸付などの金融サービスやバリューチェーン及び市場への統合へのアクセスを拡大する。
12.3   2030年までに小売・消費レベルにおける世界全体の一人当たりの食料の廃棄を半減させ、収穫後損失などの生産・サプライチェーンにおける食品ロスを減少させる。</v>
      </c>
      <c r="H63" s="66"/>
      <c r="I63" s="37" t="s">
        <v>846</v>
      </c>
      <c r="J63" s="67"/>
      <c r="K63" s="68" t="s">
        <v>790</v>
      </c>
      <c r="L63" s="68"/>
      <c r="M63" s="68"/>
      <c r="N63" s="68"/>
      <c r="O63" s="68"/>
      <c r="P63" s="68" t="s">
        <v>790</v>
      </c>
      <c r="Q63" s="68"/>
      <c r="R63" s="67" t="s">
        <v>1025</v>
      </c>
      <c r="S63" s="69" t="s">
        <v>572</v>
      </c>
    </row>
    <row r="64" spans="1:19" ht="210.6" x14ac:dyDescent="0.5">
      <c r="A64" s="62" t="s">
        <v>70</v>
      </c>
      <c r="B64" s="63" t="s">
        <v>69</v>
      </c>
      <c r="C64" s="64" t="s">
        <v>251</v>
      </c>
      <c r="D64" s="97"/>
      <c r="E64" s="63" t="s">
        <v>1269</v>
      </c>
      <c r="F64" s="67" t="s">
        <v>1118</v>
      </c>
      <c r="G64" s="65" t="str">
        <f>VLOOKUP(13,SDGs!$A$2:$B$18,2,FALSE)</f>
        <v>ゴール13 気候変動及びその影響を軽減するための緊急対策を講じる</v>
      </c>
      <c r="H64" s="66"/>
      <c r="I64" s="37" t="s">
        <v>847</v>
      </c>
      <c r="J64" s="67"/>
      <c r="K64" s="68"/>
      <c r="L64" s="68" t="s">
        <v>790</v>
      </c>
      <c r="M64" s="68"/>
      <c r="N64" s="68"/>
      <c r="O64" s="68"/>
      <c r="P64" s="68" t="s">
        <v>790</v>
      </c>
      <c r="Q64" s="68"/>
      <c r="R64" s="67" t="s">
        <v>1026</v>
      </c>
      <c r="S64" s="69" t="s">
        <v>572</v>
      </c>
    </row>
    <row r="65" spans="1:19" ht="113.4" x14ac:dyDescent="0.5">
      <c r="A65" s="62" t="s">
        <v>70</v>
      </c>
      <c r="B65" s="63" t="s">
        <v>69</v>
      </c>
      <c r="C65" s="64" t="s">
        <v>34</v>
      </c>
      <c r="D65" s="97"/>
      <c r="E65" s="63" t="s">
        <v>1216</v>
      </c>
      <c r="F65" s="67" t="s">
        <v>1076</v>
      </c>
      <c r="G65" s="65" t="str">
        <f>CONCATENATE(VLOOKUP("8.1",SDGs!$C$2:$D$170,2,FALSE),CHAR(10),VLOOKUP("8.2",SDGs!$C$2:$D$170,2,FALSE))</f>
        <v>8.1   各国の状況に応じて、一人当たり経済成長率を持続させる。特に後発開発途上国は少なくとも年率７%の成長率を保つ。
8.2   高付加価値セクターや労働集約型セクターに重点を置くことなどにより、多様化、技術向上及びイノベーションを通じた高いレベルの経済生産性を達成する。</v>
      </c>
      <c r="H65" s="66" t="s">
        <v>792</v>
      </c>
      <c r="I65" s="37" t="s">
        <v>848</v>
      </c>
      <c r="J65" s="67" t="s">
        <v>849</v>
      </c>
      <c r="K65" s="68"/>
      <c r="L65" s="68" t="s">
        <v>790</v>
      </c>
      <c r="M65" s="68"/>
      <c r="N65" s="68" t="s">
        <v>790</v>
      </c>
      <c r="O65" s="68"/>
      <c r="P65" s="68"/>
      <c r="Q65" s="68"/>
      <c r="R65" s="67" t="s">
        <v>1027</v>
      </c>
      <c r="S65" s="69" t="s">
        <v>572</v>
      </c>
    </row>
    <row r="66" spans="1:19" ht="176.25" customHeight="1" x14ac:dyDescent="0.5">
      <c r="A66" s="62" t="s">
        <v>70</v>
      </c>
      <c r="B66" s="63" t="s">
        <v>69</v>
      </c>
      <c r="C66" s="64" t="s">
        <v>530</v>
      </c>
      <c r="D66" s="98"/>
      <c r="E66" s="63" t="s">
        <v>1217</v>
      </c>
      <c r="F66" s="67" t="s">
        <v>1119</v>
      </c>
      <c r="G66" s="65" t="str">
        <f>CONCATENATE(VLOOKUP("8.3",SDGs!$C$2:$D$170,2,FALSE),CHAR(10),VLOOKUP("8.4",SDGs!$C$2:$D$170,2,FALSE),CHAR(10),VLOOKUP("8.9",SDGs!$C$2:$D$170,2,FALSE))</f>
        <v>8.3   生産活動や適切な雇用創出、起業、創造性及びイノベーションを支援する開発重視型の政策を促進するとともに、金融サービスへのアクセス改善などを通じて中小零細企業の設立や成長を奨励する。
8.4   2030年までに、世界の消費と生産における資源効率を漸進的に改善させ、先進国主導の下、持続可能な消費と生産に関する10年計画枠組みに従い、経済成長と環境悪化の分断を図る。
8.9   2030年までに、雇用創出、地方の文化振興・産品販促につながる持続可能な観光業を促進するための政策を立案し実施する。</v>
      </c>
      <c r="H66" s="66" t="s">
        <v>792</v>
      </c>
      <c r="I66" s="37" t="s">
        <v>850</v>
      </c>
      <c r="J66" s="67" t="s">
        <v>851</v>
      </c>
      <c r="K66" s="68"/>
      <c r="L66" s="68" t="s">
        <v>790</v>
      </c>
      <c r="M66" s="68"/>
      <c r="N66" s="68" t="s">
        <v>790</v>
      </c>
      <c r="O66" s="68"/>
      <c r="P66" s="68"/>
      <c r="Q66" s="68"/>
      <c r="R66" s="67" t="s">
        <v>1028</v>
      </c>
      <c r="S66" s="69" t="s">
        <v>572</v>
      </c>
    </row>
    <row r="67" spans="1:19" ht="145.80000000000001" x14ac:dyDescent="0.5">
      <c r="A67" s="62" t="s">
        <v>70</v>
      </c>
      <c r="B67" s="63" t="s">
        <v>16</v>
      </c>
      <c r="C67" s="64" t="s">
        <v>50</v>
      </c>
      <c r="D67" s="96" t="s">
        <v>534</v>
      </c>
      <c r="E67" s="63" t="s">
        <v>1218</v>
      </c>
      <c r="F67" s="67" t="s">
        <v>1120</v>
      </c>
      <c r="G67" s="65" t="str">
        <f>CONCATENATE(VLOOKUP("8.5",SDGs!$C$2:$D$170,2,FALSE),CHAR(10),VLOOKUP("8.8",SDGs!$C$2:$D$170,2,FALSE),CHAR(10),VLOOKUP("8.b",SDGs!$C$2:$D$170,2,FALSE))</f>
        <v>8.5   2030年までに、若者や障害者を含むすべての男性及び女性の、完全かつ生産的な雇用及び働きがいのある人間らしい仕事、ならびに同一価値の労働についての同一賃金を達成する。
8.8   移住労働者、特に女性の移住労働者や不安定な雇用状態にある労働者など、すべての労働者の権利を保護し、安全・安心な労働環境を促進する。
8.b   2020年までに、若年雇用のための世界的戦略及び国際労働機関（ILO）の仕事に関する世界協定の実施を展開・運用化する。</v>
      </c>
      <c r="H67" s="66" t="s">
        <v>853</v>
      </c>
      <c r="I67" s="37" t="s">
        <v>852</v>
      </c>
      <c r="J67" s="67"/>
      <c r="K67" s="68"/>
      <c r="L67" s="68"/>
      <c r="M67" s="68" t="s">
        <v>790</v>
      </c>
      <c r="N67" s="68"/>
      <c r="O67" s="68"/>
      <c r="P67" s="68"/>
      <c r="Q67" s="68"/>
      <c r="R67" s="67" t="s">
        <v>1029</v>
      </c>
      <c r="S67" s="69" t="s">
        <v>573</v>
      </c>
    </row>
    <row r="68" spans="1:19" ht="117" customHeight="1" x14ac:dyDescent="0.5">
      <c r="A68" s="62" t="s">
        <v>70</v>
      </c>
      <c r="B68" s="63" t="s">
        <v>16</v>
      </c>
      <c r="C68" s="64" t="s">
        <v>532</v>
      </c>
      <c r="D68" s="97"/>
      <c r="E68" s="63" t="s">
        <v>1219</v>
      </c>
      <c r="F68" s="67" t="s">
        <v>1121</v>
      </c>
      <c r="G68" s="65" t="str">
        <f>CONCATENATE(VLOOKUP("8.5",SDGs!$C$2:$D$170,2,FALSE),CHAR(10),VLOOKUP("8.7",SDGs!$C$2:$D$170,2,FALSE),CHAR(10),VLOOKUP("8.8",SDGs!$C$2:$D$170,2,FALSE))</f>
        <v>8.5   2030年までに、若者や障害者を含むすべての男性及び女性の、完全かつ生産的な雇用及び働きがいのある人間らしい仕事、ならびに同一価値の労働についての同一賃金を達成する。
8.7   強制労働を根絶し、現代の奴隷制、人身売買を終らせるための緊急かつ効果的な措置の実施、最悪な形態の児童労働の禁止及び撲滅を確保する。2025年までに児童兵士の募集と使用を含むあらゆる形態の児童労働を撲滅する。
8.8   移住労働者、特に女性の移住労働者や不安定な雇用状態にある労働者など、すべての労働者の権利を保護し、安全・安心な労働環境を促進する。</v>
      </c>
      <c r="H68" s="66" t="s">
        <v>853</v>
      </c>
      <c r="I68" s="70" t="s">
        <v>854</v>
      </c>
      <c r="J68" s="67"/>
      <c r="K68" s="68"/>
      <c r="L68" s="68"/>
      <c r="M68" s="68" t="s">
        <v>790</v>
      </c>
      <c r="N68" s="68"/>
      <c r="O68" s="68"/>
      <c r="P68" s="68"/>
      <c r="Q68" s="68"/>
      <c r="R68" s="67" t="s">
        <v>1030</v>
      </c>
      <c r="S68" s="69" t="s">
        <v>573</v>
      </c>
    </row>
    <row r="69" spans="1:19" ht="116.25" customHeight="1" x14ac:dyDescent="0.5">
      <c r="A69" s="62" t="s">
        <v>70</v>
      </c>
      <c r="B69" s="63" t="s">
        <v>16</v>
      </c>
      <c r="C69" s="64" t="s">
        <v>533</v>
      </c>
      <c r="D69" s="98"/>
      <c r="E69" s="64" t="s">
        <v>1220</v>
      </c>
      <c r="F69" s="67" t="s">
        <v>1122</v>
      </c>
      <c r="G69" s="65" t="str">
        <f>VLOOKUP(8,SDGs!$A$2:$B$18,2,FALSE)</f>
        <v>ゴール８ 包摂的かつ持続可能な経済成長及びすべての人々の完全かつ生産的な雇用と働きがいのある人間らしい雇用(ディーセント・ワーク)を促進する</v>
      </c>
      <c r="H69" s="66" t="s">
        <v>855</v>
      </c>
      <c r="I69" s="37" t="s">
        <v>856</v>
      </c>
      <c r="J69" s="67"/>
      <c r="K69" s="68"/>
      <c r="L69" s="68"/>
      <c r="M69" s="68" t="s">
        <v>790</v>
      </c>
      <c r="N69" s="68"/>
      <c r="O69" s="68"/>
      <c r="P69" s="68" t="s">
        <v>790</v>
      </c>
      <c r="Q69" s="68"/>
      <c r="R69" s="67" t="s">
        <v>1031</v>
      </c>
      <c r="S69" s="69" t="s">
        <v>573</v>
      </c>
    </row>
    <row r="70" spans="1:19" ht="136.5" customHeight="1" x14ac:dyDescent="0.5">
      <c r="A70" s="62" t="s">
        <v>70</v>
      </c>
      <c r="B70" s="63" t="s">
        <v>538</v>
      </c>
      <c r="C70" s="64" t="s">
        <v>535</v>
      </c>
      <c r="D70" s="96" t="s">
        <v>580</v>
      </c>
      <c r="E70" s="63" t="s">
        <v>1221</v>
      </c>
      <c r="F70" s="67" t="s">
        <v>1165</v>
      </c>
      <c r="G70" s="65" t="str">
        <f>CONCATENATE(VLOOKUP("3.8",SDGs!$C$2:$D$170,2,FALSE),CHAR(10),VLOOKUP("3.9",SDGs!$C$2:$D$170,2,FALSE),CHAR(10),VLOOKUP("8.8",SDGs!$C$2:$D$170,2,FALSE))</f>
        <v>3.8   すべ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
3.9   2030年までに、有害化学物質、ならびに大気、水質及び土壌の汚染による死亡及び疾病の件数を大幅に減少させる。
8.8   移住労働者、特に女性の移住労働者や不安定な雇用状態にある労働者など、すべての労働者の権利を保護し、安全・安心な労働環境を促進する。</v>
      </c>
      <c r="H70" s="66" t="s">
        <v>855</v>
      </c>
      <c r="I70" s="37" t="s">
        <v>857</v>
      </c>
      <c r="J70" s="67"/>
      <c r="K70" s="68"/>
      <c r="L70" s="68"/>
      <c r="M70" s="68"/>
      <c r="N70" s="68"/>
      <c r="O70" s="68"/>
      <c r="P70" s="68" t="s">
        <v>790</v>
      </c>
      <c r="Q70" s="68"/>
      <c r="R70" s="67" t="s">
        <v>1032</v>
      </c>
      <c r="S70" s="69" t="s">
        <v>578</v>
      </c>
    </row>
    <row r="71" spans="1:19" ht="228" customHeight="1" x14ac:dyDescent="0.5">
      <c r="A71" s="62" t="s">
        <v>70</v>
      </c>
      <c r="B71" s="63" t="s">
        <v>538</v>
      </c>
      <c r="C71" s="64" t="s">
        <v>536</v>
      </c>
      <c r="D71" s="97"/>
      <c r="E71" s="63" t="s">
        <v>1270</v>
      </c>
      <c r="F71" s="67" t="s">
        <v>1165</v>
      </c>
      <c r="G71" s="65" t="str">
        <f>CONCATENATE(VLOOKUP("3.3",SDGs!$C$2:$D$170,2,FALSE),CHAR(10),VLOOKUP("3.8",SDGs!$C$2:$D$170,2,FALSE),CHAR(10),VLOOKUP("3.9",SDGs!$C$2:$D$170,2,FALSE))</f>
        <v>3.3   2030年までに、エイズ、結核、マラリア及び顧みられない熱帯病といった伝染病を根絶するとともに肝炎、水系感染症及びその他の感染症に対処する。
3.8   すべての人々に対する財政リスクからの保護、質の高い基礎的な保健サービスへのアクセス及び安全で効果的かつ質が高く安価な必須医薬品とワクチンへのアクセスを含む、ユニバーサル・ヘルス・カバレッジ（UHC）を達成する。
3.9   2030年までに、有害化学物質、ならびに大気、水質及び土壌の汚染による死亡及び疾病の件数を大幅に減少させる。</v>
      </c>
      <c r="H71" s="66" t="s">
        <v>855</v>
      </c>
      <c r="I71" s="37" t="s">
        <v>858</v>
      </c>
      <c r="J71" s="67"/>
      <c r="K71" s="68"/>
      <c r="L71" s="68"/>
      <c r="M71" s="68"/>
      <c r="N71" s="68"/>
      <c r="O71" s="68"/>
      <c r="P71" s="68"/>
      <c r="Q71" s="68" t="s">
        <v>790</v>
      </c>
      <c r="R71" s="67" t="s">
        <v>1033</v>
      </c>
      <c r="S71" s="69" t="s">
        <v>578</v>
      </c>
    </row>
    <row r="72" spans="1:19" ht="203.25" customHeight="1" x14ac:dyDescent="0.5">
      <c r="A72" s="62" t="s">
        <v>70</v>
      </c>
      <c r="B72" s="63" t="s">
        <v>538</v>
      </c>
      <c r="C72" s="64" t="s">
        <v>154</v>
      </c>
      <c r="D72" s="97"/>
      <c r="E72" s="63" t="s">
        <v>1222</v>
      </c>
      <c r="F72" s="67" t="s">
        <v>1123</v>
      </c>
      <c r="G72" s="65"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72" s="66" t="s">
        <v>855</v>
      </c>
      <c r="I72" s="37"/>
      <c r="J72" s="67"/>
      <c r="K72" s="68"/>
      <c r="L72" s="68"/>
      <c r="M72" s="68"/>
      <c r="N72" s="68"/>
      <c r="O72" s="68" t="s">
        <v>790</v>
      </c>
      <c r="P72" s="68"/>
      <c r="Q72" s="68"/>
      <c r="R72" s="67" t="s">
        <v>1034</v>
      </c>
      <c r="S72" s="69" t="s">
        <v>573</v>
      </c>
    </row>
    <row r="73" spans="1:19" ht="165.75" customHeight="1" x14ac:dyDescent="0.5">
      <c r="A73" s="62" t="s">
        <v>70</v>
      </c>
      <c r="B73" s="63" t="s">
        <v>538</v>
      </c>
      <c r="C73" s="64" t="s">
        <v>537</v>
      </c>
      <c r="D73" s="97"/>
      <c r="E73" s="63" t="s">
        <v>1223</v>
      </c>
      <c r="F73" s="67" t="s">
        <v>1124</v>
      </c>
      <c r="G73" s="65"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73" s="66" t="s">
        <v>853</v>
      </c>
      <c r="I73" s="70" t="s">
        <v>900</v>
      </c>
      <c r="J73" s="67" t="s">
        <v>899</v>
      </c>
      <c r="K73" s="68"/>
      <c r="L73" s="68"/>
      <c r="M73" s="68"/>
      <c r="N73" s="68"/>
      <c r="O73" s="68" t="s">
        <v>790</v>
      </c>
      <c r="P73" s="68"/>
      <c r="Q73" s="68"/>
      <c r="R73" s="67" t="s">
        <v>1035</v>
      </c>
      <c r="S73" s="69" t="s">
        <v>573</v>
      </c>
    </row>
    <row r="74" spans="1:19" ht="85.5" customHeight="1" x14ac:dyDescent="0.5">
      <c r="A74" s="62" t="s">
        <v>70</v>
      </c>
      <c r="B74" s="63" t="s">
        <v>538</v>
      </c>
      <c r="C74" s="64" t="s">
        <v>583</v>
      </c>
      <c r="D74" s="98"/>
      <c r="E74" s="63" t="s">
        <v>1224</v>
      </c>
      <c r="F74" s="67" t="s">
        <v>1125</v>
      </c>
      <c r="G74" s="65"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74" s="66" t="s">
        <v>853</v>
      </c>
      <c r="I74" s="37" t="s">
        <v>859</v>
      </c>
      <c r="J74" s="67" t="s">
        <v>860</v>
      </c>
      <c r="K74" s="68"/>
      <c r="L74" s="68"/>
      <c r="M74" s="68"/>
      <c r="N74" s="68"/>
      <c r="O74" s="68" t="s">
        <v>790</v>
      </c>
      <c r="P74" s="68"/>
      <c r="Q74" s="68"/>
      <c r="R74" s="67" t="s">
        <v>1037</v>
      </c>
      <c r="S74" s="69" t="s">
        <v>573</v>
      </c>
    </row>
    <row r="75" spans="1:19" ht="80.25" customHeight="1" x14ac:dyDescent="0.5">
      <c r="A75" s="62" t="s">
        <v>70</v>
      </c>
      <c r="B75" s="63" t="s">
        <v>89</v>
      </c>
      <c r="C75" s="64" t="s">
        <v>150</v>
      </c>
      <c r="D75" s="96" t="s">
        <v>540</v>
      </c>
      <c r="E75" s="63" t="s">
        <v>1225</v>
      </c>
      <c r="F75" s="67" t="s">
        <v>1126</v>
      </c>
      <c r="G75" s="65" t="str">
        <f>CONCATENATE(VLOOKUP("5.1",SDGs!$C$2:$D$170,2,FALSE),CHAR(10),VLOOKUP("10.3",SDGs!$C$2:$D$170,2,FALSE),CHAR(10),VLOOKUP("16.b",SDGs!$C$2:$D$170,2,FALSE))</f>
        <v>5.1   あらゆる場所におけるすべての女性及び女児に対するあらゆる形態の差別を撤廃する。
10.3   差別的な法律、政策及び慣行の撤廃、ならびに適切な関連法規、政策、行動の促進などを通じて、機会均等を確保し、成果の不平等を是正する。
16.b   持続可能な開発のための非差別的な法規及び政策を推進し、実施する。</v>
      </c>
      <c r="H75" s="66" t="s">
        <v>861</v>
      </c>
      <c r="I75" s="37" t="s">
        <v>862</v>
      </c>
      <c r="J75" s="67"/>
      <c r="K75" s="68"/>
      <c r="L75" s="68"/>
      <c r="M75" s="68" t="s">
        <v>790</v>
      </c>
      <c r="N75" s="68"/>
      <c r="O75" s="68"/>
      <c r="P75" s="68"/>
      <c r="Q75" s="68"/>
      <c r="R75" s="67" t="s">
        <v>1038</v>
      </c>
      <c r="S75" s="69" t="s">
        <v>573</v>
      </c>
    </row>
    <row r="76" spans="1:19" ht="162" x14ac:dyDescent="0.5">
      <c r="A76" s="62" t="s">
        <v>70</v>
      </c>
      <c r="B76" s="63" t="s">
        <v>89</v>
      </c>
      <c r="C76" s="64" t="s">
        <v>541</v>
      </c>
      <c r="D76" s="98"/>
      <c r="E76" s="63" t="s">
        <v>1226</v>
      </c>
      <c r="F76" s="67" t="s">
        <v>1127</v>
      </c>
      <c r="G76" s="65" t="str">
        <f>CONCATENATE(VLOOKUP("4.7",SDGs!$C$2:$D$170,2,FALSE),CHAR(10),VLOOKUP("16.1",SDGs!$C$2:$D$170,2,FALSE),CHAR(10),VLOOKUP("16.2",SDGs!$C$2:$D$170,2,FALSE))</f>
        <v>4.7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
16.1   あらゆる場所において、すべての形態の暴力及び暴力に関連する死亡率を大幅に減少させる。
16.2   子供に対する虐待、搾取、取引及びあらゆる形態の暴力及び拷問を撲滅する。</v>
      </c>
      <c r="H76" s="66" t="s">
        <v>855</v>
      </c>
      <c r="I76" s="37" t="s">
        <v>863</v>
      </c>
      <c r="J76" s="67"/>
      <c r="K76" s="68"/>
      <c r="L76" s="68"/>
      <c r="M76" s="68" t="s">
        <v>790</v>
      </c>
      <c r="N76" s="68"/>
      <c r="O76" s="68"/>
      <c r="P76" s="68"/>
      <c r="Q76" s="68"/>
      <c r="R76" s="67" t="s">
        <v>1039</v>
      </c>
      <c r="S76" s="69" t="s">
        <v>573</v>
      </c>
    </row>
    <row r="77" spans="1:19" ht="246" customHeight="1" x14ac:dyDescent="0.5">
      <c r="A77" s="62" t="s">
        <v>70</v>
      </c>
      <c r="B77" s="63" t="s">
        <v>454</v>
      </c>
      <c r="C77" s="64" t="s">
        <v>545</v>
      </c>
      <c r="D77" s="96" t="s">
        <v>544</v>
      </c>
      <c r="E77" s="63" t="s">
        <v>1227</v>
      </c>
      <c r="F77" s="67" t="s">
        <v>1128</v>
      </c>
      <c r="G77" s="65" t="str">
        <f>CONCATENATE(VLOOKUP("5.5",SDGs!$C$2:$D$170,2,FALSE),CHAR(10),VLOOKUP("10.2",SDGs!$C$2:$D$170,2,FALSE),CHAR(10),VLOOKUP("10.3",SDGs!$C$2:$D$170,2,FALSE))</f>
        <v>5.5   政治、経済、公共分野でのあらゆるレベルの意思決定において、完全かつ効果的な女性の参画及び平等なリーダーシップの機会を確保する。
10.2   2030年までに、年齢、性別、障害、人種、民族、出自、宗教、あるいは経済的地位その他の状況に関わりなく、すべての人々の能力強化及び社会的、経済的及び政治的な包含を促進する。
10.3   差別的な法律、政策及び慣行の撤廃、ならびに適切な関連法規、政策、行動の促進などを通じて、機会均等を確保し、成果の不平等を是正する。</v>
      </c>
      <c r="H77" s="66" t="s">
        <v>853</v>
      </c>
      <c r="I77" s="70" t="s">
        <v>864</v>
      </c>
      <c r="J77" s="67"/>
      <c r="K77" s="68" t="s">
        <v>790</v>
      </c>
      <c r="L77" s="68"/>
      <c r="M77" s="68" t="s">
        <v>790</v>
      </c>
      <c r="N77" s="68" t="s">
        <v>790</v>
      </c>
      <c r="O77" s="68"/>
      <c r="P77" s="68"/>
      <c r="Q77" s="68"/>
      <c r="R77" s="67" t="s">
        <v>1040</v>
      </c>
      <c r="S77" s="69" t="s">
        <v>573</v>
      </c>
    </row>
    <row r="78" spans="1:19" ht="162" x14ac:dyDescent="0.5">
      <c r="A78" s="62" t="s">
        <v>70</v>
      </c>
      <c r="B78" s="63" t="s">
        <v>454</v>
      </c>
      <c r="C78" s="64" t="s">
        <v>543</v>
      </c>
      <c r="D78" s="97"/>
      <c r="E78" s="63" t="s">
        <v>1228</v>
      </c>
      <c r="F78" s="67" t="s">
        <v>1129</v>
      </c>
      <c r="G78" s="65" t="str">
        <f>CONCATENATE(VLOOKUP("5.1",SDGs!$C$2:$D$170,2,FALSE),CHAR(10),VLOOKUP("5.5",SDGs!$C$2:$D$170,2,FALSE),CHAR(10),VLOOKUP("5.b",SDGs!$C$2:$D$170,2,FALSE),CHAR(10),VLOOKUP("5.c",SDGs!$C$2:$D$170,2,FALSE))</f>
        <v>5.1   あらゆる場所におけるすべての女性及び女児に対するあらゆる形態の差別を撤廃する。
5.5   政治、経済、公共分野でのあらゆるレベルの意思決定において、完全かつ効果的な女性の参画及び平等なリーダーシップの機会を確保する。
5.b   女性の能力強化促進のため、ICTをはじめとする実現技術の活用を強化する。
5.c   ジェンダー平等の促進、ならびにすべての女性及び女子のあらゆるレベルでの能力強化のための適正な政策及び拘束力のある法規を導入・強化する。</v>
      </c>
      <c r="H78" s="66" t="s">
        <v>853</v>
      </c>
      <c r="I78" s="37" t="s">
        <v>865</v>
      </c>
      <c r="J78" s="67"/>
      <c r="K78" s="68" t="s">
        <v>790</v>
      </c>
      <c r="L78" s="68"/>
      <c r="M78" s="68"/>
      <c r="N78" s="68" t="s">
        <v>790</v>
      </c>
      <c r="O78" s="68"/>
      <c r="P78" s="68"/>
      <c r="Q78" s="68"/>
      <c r="R78" s="67" t="s">
        <v>1041</v>
      </c>
      <c r="S78" s="69" t="s">
        <v>573</v>
      </c>
    </row>
    <row r="79" spans="1:19" ht="112.5" customHeight="1" x14ac:dyDescent="0.5">
      <c r="A79" s="62" t="s">
        <v>70</v>
      </c>
      <c r="B79" s="63" t="s">
        <v>454</v>
      </c>
      <c r="C79" s="64" t="s">
        <v>542</v>
      </c>
      <c r="D79" s="97"/>
      <c r="E79" s="63" t="s">
        <v>1229</v>
      </c>
      <c r="F79" s="67" t="s">
        <v>1130</v>
      </c>
      <c r="G79" s="65" t="str">
        <f>CONCATENATE(VLOOKUP("4.4",SDGs!$C$2:$D$170,2,FALSE))</f>
        <v>4.4   2030年までに、技術的・職業的スキルなど、雇用、働きがいのある人間らしい仕事及び起業に必要な技能を備えた若者と成人の割合を大幅に増加させる。</v>
      </c>
      <c r="H79" s="66" t="s">
        <v>853</v>
      </c>
      <c r="I79" s="37" t="s">
        <v>866</v>
      </c>
      <c r="J79" s="67"/>
      <c r="K79" s="68" t="s">
        <v>790</v>
      </c>
      <c r="L79" s="68" t="s">
        <v>790</v>
      </c>
      <c r="M79" s="68"/>
      <c r="N79" s="68" t="s">
        <v>790</v>
      </c>
      <c r="O79" s="68"/>
      <c r="P79" s="68" t="s">
        <v>790</v>
      </c>
      <c r="Q79" s="68" t="s">
        <v>790</v>
      </c>
      <c r="R79" s="67" t="s">
        <v>1042</v>
      </c>
      <c r="S79" s="69" t="s">
        <v>573</v>
      </c>
    </row>
    <row r="80" spans="1:19" ht="178.2" x14ac:dyDescent="0.5">
      <c r="A80" s="62" t="s">
        <v>70</v>
      </c>
      <c r="B80" s="63" t="s">
        <v>454</v>
      </c>
      <c r="C80" s="64" t="s">
        <v>209</v>
      </c>
      <c r="D80" s="98"/>
      <c r="E80" s="63" t="s">
        <v>1230</v>
      </c>
      <c r="F80" s="67" t="s">
        <v>1131</v>
      </c>
      <c r="G80" s="65" t="str">
        <f>CONCATENATE(VLOOKUP("10.2",SDGs!$C$2:$D$170,2,FALSE))</f>
        <v>10.2   2030年までに、年齢、性別、障害、人種、民族、出自、宗教、あるいは経済的地位その他の状況に関わりなく、すべての人々の能力強化及び社会的、経済的及び政治的な包含を促進する。</v>
      </c>
      <c r="H80" s="66" t="s">
        <v>853</v>
      </c>
      <c r="I80" s="37" t="s">
        <v>867</v>
      </c>
      <c r="J80" s="67"/>
      <c r="K80" s="68" t="s">
        <v>790</v>
      </c>
      <c r="L80" s="68" t="s">
        <v>790</v>
      </c>
      <c r="M80" s="68"/>
      <c r="N80" s="68" t="s">
        <v>790</v>
      </c>
      <c r="O80" s="68"/>
      <c r="P80" s="68"/>
      <c r="Q80" s="68"/>
      <c r="R80" s="67" t="s">
        <v>1043</v>
      </c>
      <c r="S80" s="69" t="s">
        <v>573</v>
      </c>
    </row>
    <row r="81" spans="1:19" ht="113.4" x14ac:dyDescent="0.5">
      <c r="A81" s="62" t="s">
        <v>70</v>
      </c>
      <c r="B81" s="63" t="s">
        <v>547</v>
      </c>
      <c r="C81" s="64" t="s">
        <v>547</v>
      </c>
      <c r="D81" s="96" t="s">
        <v>897</v>
      </c>
      <c r="E81" s="63" t="s">
        <v>1231</v>
      </c>
      <c r="F81" s="67" t="s">
        <v>1132</v>
      </c>
      <c r="G81" s="65" t="str">
        <f>CONCATENATE(VLOOKUP("16.4",SDGs!$C$2:$D$170,2,FALSE),CHAR(10),VLOOKUP("16.5",SDGs!$C$2:$D$170,2,FALSE))</f>
        <v>16.4   2030年までに、違法な資金及び武器の取引を大幅に減少させ、奪われた財産の回復及び返還を強化し、あらゆる形態の組織犯罪を根絶する。
16.5   あらゆる形態の汚職や贈賄を大幅に減少させる。</v>
      </c>
      <c r="H81" s="66" t="s">
        <v>853</v>
      </c>
      <c r="I81" s="70" t="s">
        <v>898</v>
      </c>
      <c r="J81" s="67"/>
      <c r="K81" s="68"/>
      <c r="L81" s="68"/>
      <c r="M81" s="68" t="s">
        <v>790</v>
      </c>
      <c r="N81" s="68"/>
      <c r="O81" s="68"/>
      <c r="P81" s="68"/>
      <c r="Q81" s="68"/>
      <c r="R81" s="67" t="s">
        <v>1044</v>
      </c>
      <c r="S81" s="69" t="s">
        <v>573</v>
      </c>
    </row>
    <row r="82" spans="1:19" ht="265.5" customHeight="1" x14ac:dyDescent="0.5">
      <c r="A82" s="62" t="s">
        <v>70</v>
      </c>
      <c r="B82" s="63" t="s">
        <v>547</v>
      </c>
      <c r="C82" s="64" t="s">
        <v>962</v>
      </c>
      <c r="D82" s="97"/>
      <c r="E82" s="63" t="s">
        <v>1232</v>
      </c>
      <c r="F82" s="67" t="s">
        <v>1133</v>
      </c>
      <c r="G82" s="65"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82" s="66" t="s">
        <v>853</v>
      </c>
      <c r="I82" s="37" t="s">
        <v>1258</v>
      </c>
      <c r="J82" s="67"/>
      <c r="K82" s="68"/>
      <c r="L82" s="68"/>
      <c r="M82" s="68" t="s">
        <v>790</v>
      </c>
      <c r="N82" s="68"/>
      <c r="O82" s="68"/>
      <c r="P82" s="68"/>
      <c r="Q82" s="68"/>
      <c r="R82" s="67" t="s">
        <v>1045</v>
      </c>
      <c r="S82" s="69" t="s">
        <v>573</v>
      </c>
    </row>
    <row r="83" spans="1:19" ht="141" customHeight="1" x14ac:dyDescent="0.5">
      <c r="A83" s="62" t="s">
        <v>70</v>
      </c>
      <c r="B83" s="63" t="s">
        <v>547</v>
      </c>
      <c r="C83" s="64" t="s">
        <v>170</v>
      </c>
      <c r="D83" s="97"/>
      <c r="E83" s="63" t="s">
        <v>1233</v>
      </c>
      <c r="F83" s="67" t="s">
        <v>1134</v>
      </c>
      <c r="G83" s="65"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83" s="66" t="s">
        <v>861</v>
      </c>
      <c r="I83" s="37" t="s">
        <v>868</v>
      </c>
      <c r="J83" s="67"/>
      <c r="K83" s="68"/>
      <c r="L83" s="68"/>
      <c r="M83" s="68" t="s">
        <v>790</v>
      </c>
      <c r="N83" s="68"/>
      <c r="O83" s="68"/>
      <c r="P83" s="68"/>
      <c r="Q83" s="68"/>
      <c r="R83" s="67" t="s">
        <v>1046</v>
      </c>
      <c r="S83" s="69" t="s">
        <v>573</v>
      </c>
    </row>
    <row r="84" spans="1:19" ht="226.8" x14ac:dyDescent="0.5">
      <c r="A84" s="62" t="s">
        <v>70</v>
      </c>
      <c r="B84" s="63" t="s">
        <v>547</v>
      </c>
      <c r="C84" s="64" t="s">
        <v>548</v>
      </c>
      <c r="D84" s="98"/>
      <c r="E84" s="63" t="s">
        <v>1234</v>
      </c>
      <c r="F84" s="67" t="s">
        <v>1135</v>
      </c>
      <c r="G84" s="65" t="str">
        <f>VLOOKUP(16,SDGs!$A$2:$B$18,2,FALSE)</f>
        <v>ゴール16 持続可能な開発のための平和で包摂的な社会を促進し、すべての人々に司法へのアクセスを提供し、あらゆるレベルにおいて効果的で説明責任のある包摂的な制度を構築する</v>
      </c>
      <c r="H84" s="66" t="s">
        <v>853</v>
      </c>
      <c r="I84" s="37" t="s">
        <v>869</v>
      </c>
      <c r="J84" s="67"/>
      <c r="K84" s="68"/>
      <c r="L84" s="68"/>
      <c r="M84" s="68" t="s">
        <v>790</v>
      </c>
      <c r="N84" s="68"/>
      <c r="O84" s="68"/>
      <c r="P84" s="68"/>
      <c r="Q84" s="68"/>
      <c r="R84" s="67" t="s">
        <v>1047</v>
      </c>
      <c r="S84" s="69" t="s">
        <v>572</v>
      </c>
    </row>
    <row r="85" spans="1:19" ht="162" x14ac:dyDescent="0.5">
      <c r="A85" s="62" t="s">
        <v>70</v>
      </c>
      <c r="B85" s="63" t="s">
        <v>201</v>
      </c>
      <c r="C85" s="64" t="s">
        <v>552</v>
      </c>
      <c r="D85" s="96" t="s">
        <v>579</v>
      </c>
      <c r="E85" s="63" t="s">
        <v>1235</v>
      </c>
      <c r="F85" s="67" t="s">
        <v>1136</v>
      </c>
      <c r="G85" s="65" t="str">
        <f>CONCATENATE(VLOOKUP("16.6",SDGs!$C$2:$D$170,2,FALSE),CHAR(10),VLOOKUP("16.10",SDGs!$C$2:$D$170,2,FALSE))</f>
        <v>16.6   あらゆるレベルにおいて、有効で説明責任のある透明性の高い公共機関を発展させる。
16.10   国内法規及び国際協定に従い、情報への公共アクセスを確保し、基本的自由を保障する。</v>
      </c>
      <c r="H85" s="66" t="s">
        <v>853</v>
      </c>
      <c r="I85" s="70" t="s">
        <v>870</v>
      </c>
      <c r="J85" s="67"/>
      <c r="K85" s="68" t="s">
        <v>790</v>
      </c>
      <c r="L85" s="68" t="s">
        <v>790</v>
      </c>
      <c r="M85" s="68" t="s">
        <v>790</v>
      </c>
      <c r="N85" s="68"/>
      <c r="O85" s="68"/>
      <c r="P85" s="68"/>
      <c r="Q85" s="68"/>
      <c r="R85" s="67" t="s">
        <v>1048</v>
      </c>
      <c r="S85" s="69" t="s">
        <v>574</v>
      </c>
    </row>
    <row r="86" spans="1:19" ht="105.75" customHeight="1" x14ac:dyDescent="0.5">
      <c r="A86" s="62" t="s">
        <v>70</v>
      </c>
      <c r="B86" s="63" t="s">
        <v>201</v>
      </c>
      <c r="C86" s="64" t="s">
        <v>172</v>
      </c>
      <c r="D86" s="97"/>
      <c r="E86" s="63" t="s">
        <v>1236</v>
      </c>
      <c r="F86" s="67" t="s">
        <v>1137</v>
      </c>
      <c r="G86" s="65" t="str">
        <f>CONCATENATE(VLOOKUP("3.b",SDGs!$C$2:$D$170,2,FALSE))</f>
        <v>3.b   主に開発途上国に影響を及ぼす感染性及び非感染性疾患のワクチン及び医薬品の研究開発を支援する。また、知的所有権の貿易関連の側面に関する協定（TRIPS協定）及び公衆の健康に関するドーハ宣言に従い、安価な必須医薬品及びワクチンへのアクセスを提供する。同宣言は公衆衛生保護及び、特にすべての人々への医薬品のアクセス提供にかかわる「知的所有権の貿易関連の側面に関する協定（TRIPS協定）」の柔軟性に関する規定を最大限に行使する開発途上国の権利を確約したものである。</v>
      </c>
      <c r="H86" s="66" t="s">
        <v>853</v>
      </c>
      <c r="I86" s="37" t="s">
        <v>871</v>
      </c>
      <c r="J86" s="67"/>
      <c r="K86" s="68"/>
      <c r="L86" s="68" t="s">
        <v>790</v>
      </c>
      <c r="M86" s="68"/>
      <c r="N86" s="68" t="s">
        <v>790</v>
      </c>
      <c r="O86" s="68"/>
      <c r="P86" s="68"/>
      <c r="Q86" s="68" t="s">
        <v>790</v>
      </c>
      <c r="R86" s="67" t="s">
        <v>1049</v>
      </c>
      <c r="S86" s="69" t="s">
        <v>572</v>
      </c>
    </row>
    <row r="87" spans="1:19" ht="113.4" x14ac:dyDescent="0.5">
      <c r="A87" s="62" t="s">
        <v>70</v>
      </c>
      <c r="B87" s="63" t="s">
        <v>201</v>
      </c>
      <c r="C87" s="64" t="s">
        <v>549</v>
      </c>
      <c r="D87" s="97"/>
      <c r="E87" s="63" t="s">
        <v>1237</v>
      </c>
      <c r="F87" s="67" t="s">
        <v>1134</v>
      </c>
      <c r="G87" s="65" t="str">
        <f>CONCATENATE(VLOOKUP("8.3",SDGs!$C$2:$D$170,2,FALSE),CHAR(10),VLOOKUP("16.7",SDGs!$C$2:$D$170,2,FALSE))</f>
        <v>8.3   生産活動や適切な雇用創出、起業、創造性及びイノベーションを支援する開発重視型の政策を促進するとともに、金融サービスへのアクセス改善などを通じて中小零細企業の設立や成長を奨励する。
16.7   あらゆるレベルにおいて、対応的、包摂的、参加型及び代表的な意思決定を確保する。</v>
      </c>
      <c r="H87" s="66" t="s">
        <v>855</v>
      </c>
      <c r="I87" s="37"/>
      <c r="J87" s="67"/>
      <c r="K87" s="68"/>
      <c r="L87" s="68" t="s">
        <v>790</v>
      </c>
      <c r="M87" s="68" t="s">
        <v>790</v>
      </c>
      <c r="N87" s="68"/>
      <c r="O87" s="68"/>
      <c r="P87" s="68"/>
      <c r="Q87" s="68"/>
      <c r="R87" s="67" t="s">
        <v>1050</v>
      </c>
      <c r="S87" s="69" t="s">
        <v>573</v>
      </c>
    </row>
    <row r="88" spans="1:19" ht="81" x14ac:dyDescent="0.5">
      <c r="A88" s="62" t="s">
        <v>70</v>
      </c>
      <c r="B88" s="63" t="s">
        <v>201</v>
      </c>
      <c r="C88" s="64" t="s">
        <v>550</v>
      </c>
      <c r="D88" s="97"/>
      <c r="E88" s="63" t="s">
        <v>1238</v>
      </c>
      <c r="F88" s="67" t="s">
        <v>1138</v>
      </c>
      <c r="G88" s="65" t="str">
        <f>CONCATENATE(VLOOKUP("12.7",SDGs!$C$2:$D$170,2,FALSE))</f>
        <v>12.7   国内の政策や優先事項に従って持続可能な公共調達の慣行を促進する。</v>
      </c>
      <c r="H88" s="66" t="s">
        <v>855</v>
      </c>
      <c r="I88" s="37" t="s">
        <v>872</v>
      </c>
      <c r="J88" s="67"/>
      <c r="K88" s="68"/>
      <c r="L88" s="68" t="s">
        <v>790</v>
      </c>
      <c r="M88" s="68" t="s">
        <v>790</v>
      </c>
      <c r="N88" s="68"/>
      <c r="O88" s="68"/>
      <c r="P88" s="68"/>
      <c r="Q88" s="68"/>
      <c r="R88" s="67" t="s">
        <v>1051</v>
      </c>
      <c r="S88" s="69" t="s">
        <v>572</v>
      </c>
    </row>
    <row r="89" spans="1:19" ht="118.5" customHeight="1" x14ac:dyDescent="0.5">
      <c r="A89" s="62" t="s">
        <v>70</v>
      </c>
      <c r="B89" s="63" t="s">
        <v>201</v>
      </c>
      <c r="C89" s="64" t="s">
        <v>551</v>
      </c>
      <c r="D89" s="98"/>
      <c r="E89" s="63" t="s">
        <v>1239</v>
      </c>
      <c r="F89" s="67" t="s">
        <v>1139</v>
      </c>
      <c r="G89" s="65" t="str">
        <f>CONCATENATE(VLOOKUP("17.14",SDGs!$C$2:$D$170,2,FALSE))</f>
        <v>17.14   持続可能な開発のための政策の一貫性を強化する。</v>
      </c>
      <c r="H89" s="66" t="s">
        <v>855</v>
      </c>
      <c r="I89" s="37"/>
      <c r="J89" s="67"/>
      <c r="K89" s="68"/>
      <c r="L89" s="68"/>
      <c r="M89" s="68" t="s">
        <v>790</v>
      </c>
      <c r="N89" s="68"/>
      <c r="O89" s="68"/>
      <c r="P89" s="68"/>
      <c r="Q89" s="68"/>
      <c r="R89" s="67" t="s">
        <v>1052</v>
      </c>
      <c r="S89" s="69" t="s">
        <v>573</v>
      </c>
    </row>
    <row r="90" spans="1:19" ht="81" x14ac:dyDescent="0.5">
      <c r="A90" s="62" t="s">
        <v>70</v>
      </c>
      <c r="B90" s="63" t="s">
        <v>553</v>
      </c>
      <c r="C90" s="64" t="s">
        <v>559</v>
      </c>
      <c r="D90" s="96" t="s">
        <v>558</v>
      </c>
      <c r="E90" s="63" t="s">
        <v>1240</v>
      </c>
      <c r="F90" s="67" t="s">
        <v>1140</v>
      </c>
      <c r="G90" s="65" t="str">
        <f>VLOOKUP(12,SDGs!$A$2:$B$18,2,FALSE)</f>
        <v>ゴール12 持続可能な生産消費形態を確保する</v>
      </c>
      <c r="H90" s="66" t="s">
        <v>853</v>
      </c>
      <c r="I90" s="37" t="s">
        <v>873</v>
      </c>
      <c r="J90" s="67"/>
      <c r="K90" s="68"/>
      <c r="L90" s="68"/>
      <c r="M90" s="68" t="s">
        <v>790</v>
      </c>
      <c r="N90" s="68"/>
      <c r="O90" s="68"/>
      <c r="P90" s="68" t="s">
        <v>790</v>
      </c>
      <c r="Q90" s="68"/>
      <c r="R90" s="67" t="s">
        <v>1053</v>
      </c>
      <c r="S90" s="69" t="s">
        <v>575</v>
      </c>
    </row>
    <row r="91" spans="1:19" ht="125.25" customHeight="1" x14ac:dyDescent="0.5">
      <c r="A91" s="62" t="s">
        <v>70</v>
      </c>
      <c r="B91" s="63" t="s">
        <v>553</v>
      </c>
      <c r="C91" s="64" t="s">
        <v>176</v>
      </c>
      <c r="D91" s="97"/>
      <c r="E91" s="63" t="s">
        <v>1241</v>
      </c>
      <c r="F91" s="67" t="s">
        <v>1141</v>
      </c>
      <c r="G91" s="65" t="str">
        <f>VLOOKUP(12,SDGs!$A$2:$B$18,2,FALSE)</f>
        <v>ゴール12 持続可能な生産消費形態を確保する</v>
      </c>
      <c r="H91" s="66" t="s">
        <v>853</v>
      </c>
      <c r="I91" s="37" t="s">
        <v>874</v>
      </c>
      <c r="J91" s="67"/>
      <c r="K91" s="68"/>
      <c r="L91" s="68"/>
      <c r="M91" s="68" t="s">
        <v>790</v>
      </c>
      <c r="N91" s="68"/>
      <c r="O91" s="68"/>
      <c r="P91" s="68"/>
      <c r="Q91" s="68"/>
      <c r="R91" s="67" t="s">
        <v>1054</v>
      </c>
      <c r="S91" s="69" t="s">
        <v>575</v>
      </c>
    </row>
    <row r="92" spans="1:19" ht="233.4" customHeight="1" x14ac:dyDescent="0.5">
      <c r="A92" s="62" t="s">
        <v>70</v>
      </c>
      <c r="B92" s="63" t="s">
        <v>553</v>
      </c>
      <c r="C92" s="64" t="s">
        <v>560</v>
      </c>
      <c r="D92" s="97"/>
      <c r="E92" s="63" t="s">
        <v>1242</v>
      </c>
      <c r="F92" s="67" t="s">
        <v>1142</v>
      </c>
      <c r="G92" s="65" t="str">
        <f>CONCATENATE(VLOOKUP("2.5",SDGs!$C$2:$D$170,2,FALSE),CHAR(10),VLOOKUP("2.c",SDGs!$C$2:$D$170,2,FALSE),CHAR(10),VLOOKUP("9.c",SDGs!$C$2:$D$170,2,FALSE),CHAR(10),VLOOKUP("16.10",SDGs!$C$2:$D$170,2,FALSE))</f>
        <v>2.5   2020年までに、国、地域及び国際レベルで適正に管理及び多様化された種子・植物バンクなども通じて、種子、栽培植物、飼育・家畜化された動物及びこれらの近縁野生種の遺伝的多様性を維持し、国際的合意に基づき、遺伝資源及びこれに関連する伝統的な知識へのアクセス及びその利用から生じる利益の公正かつ衡平な配分を促進する。
2.c   食料価格の極端な変動に歯止めをかけるため、食料市場及びデリバティブ市場の適正な機能を確保するための措置を講じ、食料備蓄などの市場情報への適時のアクセスを容易にする。
9.c   後発開発途上国において情報通信技術へのアクセスを大幅に向上させ、2020年までに普遍的かつ安価なインターネットアクセスを提供できるよう図る。
16.10   国内法規及び国際協定に従い、情報への公共アクセスを確保し、基本的自由を保障する。</v>
      </c>
      <c r="H92" s="66" t="s">
        <v>853</v>
      </c>
      <c r="I92" s="37" t="s">
        <v>875</v>
      </c>
      <c r="J92" s="67"/>
      <c r="K92" s="68"/>
      <c r="L92" s="68"/>
      <c r="M92" s="68" t="s">
        <v>790</v>
      </c>
      <c r="N92" s="68"/>
      <c r="O92" s="68"/>
      <c r="P92" s="68"/>
      <c r="Q92" s="68"/>
      <c r="R92" s="67" t="s">
        <v>1055</v>
      </c>
      <c r="S92" s="69" t="s">
        <v>575</v>
      </c>
    </row>
    <row r="93" spans="1:19" ht="133.5" customHeight="1" x14ac:dyDescent="0.5">
      <c r="A93" s="62" t="s">
        <v>70</v>
      </c>
      <c r="B93" s="63" t="s">
        <v>553</v>
      </c>
      <c r="C93" s="64" t="s">
        <v>116</v>
      </c>
      <c r="D93" s="98"/>
      <c r="E93" s="63" t="s">
        <v>1243</v>
      </c>
      <c r="F93" s="67" t="s">
        <v>1143</v>
      </c>
      <c r="G93" s="65" t="str">
        <f>CONCATENATE(VLOOKUP("12.3",SDGs!$C$2:$D$170,2,FALSE),CHAR(10),VLOOKUP("12.5",SDGs!$C$2:$D$170,2,FALSE),CHAR(10),VLOOKUP("12.8",SDGs!$C$2:$D$170,2,FALSE),CHAR(10),VLOOKUP("12.a",SDGs!$C$2:$D$170,2,FALSE))</f>
        <v>12.3   2030年までに小売・消費レベルにおける世界全体の一人当たりの食料の廃棄を半減させ、収穫後損失などの生産・サプライチェーンにおける食品ロスを減少させる。
12.5   2030年までに、廃棄物の発生防止、削減、再生利用及び再利用により、廃棄物の発生を大幅に削減する。
12.8   2030年までに、人々があらゆる場所において、持続可能な開発及び自然と調和したライフスタイルに関する情報と意識を持つようにする。
12.a   開発途上国に対し、より持続可能な消費・生産形態の促進のための科学的・技術的能力の強化を支援する。</v>
      </c>
      <c r="H93" s="66" t="s">
        <v>855</v>
      </c>
      <c r="I93" s="37"/>
      <c r="J93" s="67" t="s">
        <v>876</v>
      </c>
      <c r="K93" s="68"/>
      <c r="L93" s="68"/>
      <c r="M93" s="68" t="s">
        <v>790</v>
      </c>
      <c r="N93" s="68"/>
      <c r="O93" s="68"/>
      <c r="P93" s="68" t="s">
        <v>790</v>
      </c>
      <c r="Q93" s="68"/>
      <c r="R93" s="67" t="s">
        <v>1056</v>
      </c>
      <c r="S93" s="69" t="s">
        <v>575</v>
      </c>
    </row>
    <row r="94" spans="1:19" ht="136.5" customHeight="1" x14ac:dyDescent="0.5">
      <c r="A94" s="62" t="s">
        <v>70</v>
      </c>
      <c r="B94" s="63" t="s">
        <v>455</v>
      </c>
      <c r="C94" s="64" t="s">
        <v>561</v>
      </c>
      <c r="D94" s="96" t="s">
        <v>571</v>
      </c>
      <c r="E94" s="63" t="s">
        <v>1244</v>
      </c>
      <c r="F94" s="67" t="s">
        <v>1144</v>
      </c>
      <c r="G94" s="65" t="str">
        <f>CONCATENATE(VLOOKUP("6.b",SDGs!$C$2:$D$170,2,FALSE),CHAR(10),VLOOKUP("15.c",SDGs!$C$2:$D$170,2,FALSE))</f>
        <v>6.b   水と衛生に関わる分野の管理向上における地域コミュニティの参加を支援・強化する。
15.c   持続的な生計機会を追求するために地域コミュニティの能力向上を図る等、保護種の密猟及び違法な取引に対処するための努力に対する世界的な支援を強化する。</v>
      </c>
      <c r="H94" s="66" t="s">
        <v>861</v>
      </c>
      <c r="I94" s="37" t="s">
        <v>878</v>
      </c>
      <c r="J94" s="67"/>
      <c r="K94" s="68"/>
      <c r="L94" s="68"/>
      <c r="M94" s="68" t="s">
        <v>790</v>
      </c>
      <c r="N94" s="68"/>
      <c r="O94" s="68"/>
      <c r="P94" s="68"/>
      <c r="Q94" s="68"/>
      <c r="R94" s="67" t="s">
        <v>1057</v>
      </c>
      <c r="S94" s="69" t="s">
        <v>573</v>
      </c>
    </row>
    <row r="95" spans="1:19" ht="259.2" x14ac:dyDescent="0.5">
      <c r="A95" s="62" t="s">
        <v>70</v>
      </c>
      <c r="B95" s="63" t="s">
        <v>455</v>
      </c>
      <c r="C95" s="64" t="s">
        <v>125</v>
      </c>
      <c r="D95" s="97"/>
      <c r="E95" s="63" t="s">
        <v>1245</v>
      </c>
      <c r="F95" s="67" t="s">
        <v>1145</v>
      </c>
      <c r="G95" s="65" t="str">
        <f>CONCATENATE(VLOOKUP("17.6",SDGs!$C$2:$D$170,2,FALSE),CHAR(10),VLOOKUP("17.7",SDGs!$C$2:$D$170,2,FALSE),CHAR(10),VLOOKUP("17.8",SDGs!$C$2:$D$170,2,FALSE))</f>
        <v>17.6   科学技術イノベーション（STI）及びこれらへのアクセスに関する南北協力、南南協力及び地域的・国際的な三角協力を向上させる。また、国連レベルをはじめとする既存のメカニズム間の調整改善や、全世界的な技術促進メカニズムなどを通じて、相互に合意した条件において知識共有を進める。
17.7   開発途上国に対し、譲許的・特恵的条件などの相互に合意した有利な条件の下で、環境に配慮した技術の開発、移転、普及及び拡散を促進する。
17.8   2017年までに、後発開発途上国のための技術バンク及び科学技術イノベーション能力構築メカニズムを完全運用させ、情報通信技術（ICT）をはじめとする実現技術の利用を強化する。</v>
      </c>
      <c r="H95" s="66" t="s">
        <v>853</v>
      </c>
      <c r="I95" s="37" t="s">
        <v>879</v>
      </c>
      <c r="J95" s="67"/>
      <c r="K95" s="68"/>
      <c r="L95" s="68" t="s">
        <v>790</v>
      </c>
      <c r="M95" s="68"/>
      <c r="N95" s="68" t="s">
        <v>790</v>
      </c>
      <c r="O95" s="68"/>
      <c r="P95" s="68"/>
      <c r="Q95" s="68"/>
      <c r="R95" s="67" t="s">
        <v>1058</v>
      </c>
      <c r="S95" s="69" t="s">
        <v>573</v>
      </c>
    </row>
    <row r="96" spans="1:19" ht="106.5" customHeight="1" x14ac:dyDescent="0.5">
      <c r="A96" s="62" t="s">
        <v>70</v>
      </c>
      <c r="B96" s="63" t="s">
        <v>455</v>
      </c>
      <c r="C96" s="64" t="s">
        <v>126</v>
      </c>
      <c r="D96" s="97"/>
      <c r="E96" s="63" t="s">
        <v>1246</v>
      </c>
      <c r="F96" s="67" t="s">
        <v>1146</v>
      </c>
      <c r="G96" s="65" t="str">
        <f>VLOOKUP(8,SDGs!$A$2:$B$18,2,FALSE)</f>
        <v>ゴール８ 包摂的かつ持続可能な経済成長及びすべての人々の完全かつ生産的な雇用と働きがいのある人間らしい雇用(ディーセント・ワーク)を促進する</v>
      </c>
      <c r="H96" s="66" t="s">
        <v>880</v>
      </c>
      <c r="I96" s="37"/>
      <c r="J96" s="67"/>
      <c r="K96" s="68"/>
      <c r="L96" s="68"/>
      <c r="M96" s="68"/>
      <c r="N96" s="68" t="s">
        <v>790</v>
      </c>
      <c r="O96" s="68"/>
      <c r="P96" s="68" t="s">
        <v>790</v>
      </c>
      <c r="Q96" s="68" t="s">
        <v>790</v>
      </c>
      <c r="R96" s="67" t="s">
        <v>1059</v>
      </c>
      <c r="S96" s="69" t="s">
        <v>573</v>
      </c>
    </row>
    <row r="97" spans="1:19" ht="178.2" x14ac:dyDescent="0.5">
      <c r="A97" s="62" t="s">
        <v>70</v>
      </c>
      <c r="B97" s="63" t="s">
        <v>455</v>
      </c>
      <c r="C97" s="64" t="s">
        <v>127</v>
      </c>
      <c r="D97" s="97"/>
      <c r="E97" s="63" t="s">
        <v>1247</v>
      </c>
      <c r="F97" s="67" t="s">
        <v>1147</v>
      </c>
      <c r="G97" s="65" t="str">
        <f>VLOOKUP(3,SDGs!$A$2:$B$18,2,FALSE)</f>
        <v>ゴール３ あらゆる年齢のすべての人々の健康的な生活を確保し、福祉を促進する</v>
      </c>
      <c r="H97" s="66" t="s">
        <v>882</v>
      </c>
      <c r="I97" s="37" t="s">
        <v>881</v>
      </c>
      <c r="J97" s="67"/>
      <c r="K97" s="68"/>
      <c r="L97" s="68"/>
      <c r="M97" s="68"/>
      <c r="N97" s="68"/>
      <c r="O97" s="68"/>
      <c r="P97" s="68"/>
      <c r="Q97" s="68" t="s">
        <v>790</v>
      </c>
      <c r="R97" s="67" t="s">
        <v>1061</v>
      </c>
      <c r="S97" s="69" t="s">
        <v>573</v>
      </c>
    </row>
    <row r="98" spans="1:19" ht="178.2" x14ac:dyDescent="0.5">
      <c r="A98" s="62" t="s">
        <v>70</v>
      </c>
      <c r="B98" s="63" t="s">
        <v>455</v>
      </c>
      <c r="C98" s="64" t="s">
        <v>562</v>
      </c>
      <c r="D98" s="97"/>
      <c r="E98" s="63" t="s">
        <v>1248</v>
      </c>
      <c r="F98" s="67" t="s">
        <v>1148</v>
      </c>
      <c r="G98" s="65" t="str">
        <f>CONCATENATE(VLOOKUP("4.5",SDGs!$C$2:$D$170,2,FALSE),CHAR(10),VLOOKUP("4.b",SDGs!$C$2:$D$170,2,FALSE),CHAR(10),VLOOKUP("4.c",SDGs!$C$2:$D$170,2,FALSE))</f>
        <v>4.5   2030年までに、教育におけるジェンダー格差を無くし、障害者、先住民及び脆弱な立場にある子供など、脆弱層があらゆるレベルの教育や職業訓練に平等にアクセスできるようにする。
4.b   2020年までに、開発途上国、特に後発開発途上国及び小島嶼開発途上国、ならびにアフリカ諸国を対象とした、職業訓練、情報通信技術（ICT）、技術・工学・科学プログラムなど、先進国及びその他の開発途上国における高等教育の奨学金の件数を全世界で大幅に増加させる。
4.c   2030年までに、開発途上国、特に後発開発途上国及び小島嶼開発途上国における教員研修のための国際協力などを通じて、質の高い教員の数を大幅に増加させる。</v>
      </c>
      <c r="H98" s="66" t="s">
        <v>883</v>
      </c>
      <c r="I98" s="37" t="s">
        <v>884</v>
      </c>
      <c r="J98" s="67"/>
      <c r="K98" s="68"/>
      <c r="L98" s="68"/>
      <c r="M98" s="68"/>
      <c r="N98" s="68"/>
      <c r="O98" s="68"/>
      <c r="P98" s="68"/>
      <c r="Q98" s="68" t="s">
        <v>790</v>
      </c>
      <c r="R98" s="67" t="s">
        <v>1060</v>
      </c>
      <c r="S98" s="69" t="s">
        <v>573</v>
      </c>
    </row>
    <row r="99" spans="1:19" ht="105.75" customHeight="1" x14ac:dyDescent="0.5">
      <c r="A99" s="62" t="s">
        <v>70</v>
      </c>
      <c r="B99" s="63" t="s">
        <v>455</v>
      </c>
      <c r="C99" s="64" t="s">
        <v>563</v>
      </c>
      <c r="D99" s="97"/>
      <c r="E99" s="63" t="s">
        <v>1249</v>
      </c>
      <c r="F99" s="67" t="s">
        <v>1149</v>
      </c>
      <c r="G99" s="65" t="str">
        <f>CONCATENATE(VLOOKUP("1.b",SDGs!$C$2:$D$170,2,FALSE),CHAR(10),VLOOKUP("17.5",SDGs!$C$2:$D$170,2,FALSE))</f>
        <v>1.b   貧困撲滅のための行動への投資拡大を支援するため、国、地域及び国際レベルで、貧困層やジェンダーに配慮した開発戦略に基づいた適正な政策的枠組みを構築する。
17.5   後発開発途上国のための投資促進枠組みを導入及び実施する。</v>
      </c>
      <c r="H99" s="66" t="s">
        <v>880</v>
      </c>
      <c r="I99" s="37"/>
      <c r="J99" s="67"/>
      <c r="K99" s="68"/>
      <c r="L99" s="68"/>
      <c r="M99" s="68"/>
      <c r="N99" s="68"/>
      <c r="O99" s="68"/>
      <c r="P99" s="68"/>
      <c r="Q99" s="68" t="s">
        <v>790</v>
      </c>
      <c r="R99" s="67" t="s">
        <v>1062</v>
      </c>
      <c r="S99" s="69" t="s">
        <v>573</v>
      </c>
    </row>
    <row r="100" spans="1:19" ht="97.2" x14ac:dyDescent="0.5">
      <c r="A100" s="62" t="s">
        <v>70</v>
      </c>
      <c r="B100" s="63" t="s">
        <v>455</v>
      </c>
      <c r="C100" s="64" t="s">
        <v>570</v>
      </c>
      <c r="D100" s="98"/>
      <c r="E100" s="63" t="s">
        <v>1250</v>
      </c>
      <c r="F100" s="67" t="s">
        <v>1150</v>
      </c>
      <c r="G100" s="65" t="str">
        <f>CONCATENATE(VLOOKUP("17.7",SDGs!$C$2:$D$170,2,FALSE),CHAR(10),VLOOKUP("17.8",SDGs!$C$2:$D$170,2,FALSE))</f>
        <v>17.7   開発途上国に対し、譲許的・特恵的条件などの相互に合意した有利な条件の下で、環境に配慮した技術の開発、移転、普及及び拡散を促進する。
17.8   2017年までに、後発開発途上国のための技術バンク及び科学技術イノベーション能力構築メカニズムを完全運用させ、情報通信技術（ICT）をはじめとする実現技術の利用を強化する。</v>
      </c>
      <c r="H100" s="66" t="s">
        <v>883</v>
      </c>
      <c r="I100" s="37" t="s">
        <v>885</v>
      </c>
      <c r="J100" s="67"/>
      <c r="K100" s="68"/>
      <c r="L100" s="68" t="s">
        <v>790</v>
      </c>
      <c r="M100" s="68"/>
      <c r="N100" s="68" t="s">
        <v>790</v>
      </c>
      <c r="O100" s="68"/>
      <c r="P100" s="68" t="s">
        <v>790</v>
      </c>
      <c r="Q100" s="68"/>
      <c r="R100" s="67" t="s">
        <v>1063</v>
      </c>
      <c r="S100" s="69" t="s">
        <v>574</v>
      </c>
    </row>
    <row r="101" spans="1:19" ht="150.75" customHeight="1" x14ac:dyDescent="0.5">
      <c r="A101" s="62" t="s">
        <v>70</v>
      </c>
      <c r="B101" s="63" t="s">
        <v>202</v>
      </c>
      <c r="C101" s="64" t="s">
        <v>565</v>
      </c>
      <c r="D101" s="96" t="s">
        <v>564</v>
      </c>
      <c r="E101" s="63" t="s">
        <v>1251</v>
      </c>
      <c r="F101" s="67" t="s">
        <v>1151</v>
      </c>
      <c r="G101" s="65" t="str">
        <f>VLOOKUP(17,SDGs!$A$2:$B$18,2,FALSE)</f>
        <v>ゴール17 持続可能な開発のための実施手段を強化し、グローバル・パートナーシップを活性化する</v>
      </c>
      <c r="H101" s="66" t="s">
        <v>882</v>
      </c>
      <c r="I101" s="37" t="s">
        <v>894</v>
      </c>
      <c r="J101" s="67"/>
      <c r="K101" s="68" t="s">
        <v>790</v>
      </c>
      <c r="L101" s="68"/>
      <c r="M101" s="68"/>
      <c r="N101" s="68"/>
      <c r="O101" s="68" t="s">
        <v>790</v>
      </c>
      <c r="P101" s="68" t="s">
        <v>790</v>
      </c>
      <c r="Q101" s="68" t="s">
        <v>790</v>
      </c>
      <c r="R101" s="67" t="s">
        <v>1064</v>
      </c>
      <c r="S101" s="69" t="s">
        <v>574</v>
      </c>
    </row>
    <row r="102" spans="1:19" ht="129.6" x14ac:dyDescent="0.5">
      <c r="A102" s="62" t="s">
        <v>70</v>
      </c>
      <c r="B102" s="63" t="s">
        <v>202</v>
      </c>
      <c r="C102" s="64" t="s">
        <v>566</v>
      </c>
      <c r="D102" s="97"/>
      <c r="E102" s="63" t="s">
        <v>1252</v>
      </c>
      <c r="F102" s="67" t="s">
        <v>1152</v>
      </c>
      <c r="G102" s="65" t="str">
        <f>CONCATENATE(VLOOKUP("17.16",SDGs!$C$2:$D$170,2,FALSE),CHAR(10),VLOOKUP("17.17",SDGs!$C$2:$D$170,2,FALSE))</f>
        <v>17.16   すべての国々、特に開発途上国での持続可能な開発目標の達成を支援すべく、知識、専門的知見、技術及び資金源を動員、共有するマルチステークホルダー・パートナーシップによって補完しつつ、持続可能な開発のためのグローバル・パートナーシップを強化する。
17.17   さまざまなパートナーシップの経験や資源戦略を基にした、効果的な公的、官民、市民社会のパートナーシップを奨励・推進する。</v>
      </c>
      <c r="H102" s="66" t="s">
        <v>882</v>
      </c>
      <c r="I102" s="37" t="s">
        <v>896</v>
      </c>
      <c r="J102" s="67"/>
      <c r="K102" s="68"/>
      <c r="L102" s="68"/>
      <c r="M102" s="68" t="s">
        <v>790</v>
      </c>
      <c r="N102" s="68" t="s">
        <v>790</v>
      </c>
      <c r="O102" s="68"/>
      <c r="P102" s="68" t="s">
        <v>790</v>
      </c>
      <c r="Q102" s="68" t="s">
        <v>790</v>
      </c>
      <c r="R102" s="67" t="s">
        <v>1065</v>
      </c>
      <c r="S102" s="69" t="s">
        <v>574</v>
      </c>
    </row>
    <row r="103" spans="1:19" ht="110.25" customHeight="1" x14ac:dyDescent="0.5">
      <c r="A103" s="62" t="s">
        <v>70</v>
      </c>
      <c r="B103" s="63" t="s">
        <v>202</v>
      </c>
      <c r="C103" s="64" t="s">
        <v>390</v>
      </c>
      <c r="D103" s="97"/>
      <c r="E103" s="63" t="s">
        <v>1253</v>
      </c>
      <c r="F103" s="67" t="s">
        <v>1153</v>
      </c>
      <c r="G103" s="65" t="str">
        <f>CONCATENATE(VLOOKUP("17.17",SDGs!$C$2:$D$170,2,FALSE))</f>
        <v>17.17   さまざまなパートナーシップの経験や資源戦略を基にした、効果的な公的、官民、市民社会のパートナーシップを奨励・推進する。</v>
      </c>
      <c r="H103" s="66" t="s">
        <v>882</v>
      </c>
      <c r="I103" s="37" t="s">
        <v>895</v>
      </c>
      <c r="J103" s="67"/>
      <c r="K103" s="68"/>
      <c r="L103" s="68" t="s">
        <v>790</v>
      </c>
      <c r="M103" s="68" t="s">
        <v>790</v>
      </c>
      <c r="N103" s="68" t="s">
        <v>790</v>
      </c>
      <c r="O103" s="68"/>
      <c r="P103" s="68"/>
      <c r="Q103" s="68"/>
      <c r="R103" s="67" t="s">
        <v>1066</v>
      </c>
      <c r="S103" s="69" t="s">
        <v>573</v>
      </c>
    </row>
    <row r="104" spans="1:19" ht="66" customHeight="1" x14ac:dyDescent="0.5">
      <c r="A104" s="62" t="s">
        <v>70</v>
      </c>
      <c r="B104" s="63" t="s">
        <v>202</v>
      </c>
      <c r="C104" s="64" t="s">
        <v>206</v>
      </c>
      <c r="D104" s="98"/>
      <c r="E104" s="63" t="s">
        <v>1254</v>
      </c>
      <c r="F104" s="67" t="s">
        <v>1154</v>
      </c>
      <c r="G104" s="65" t="str">
        <f>CONCATENATE(VLOOKUP("17.17",SDGs!$C$2:$D$170,2,FALSE))</f>
        <v>17.17   さまざまなパートナーシップの経験や資源戦略を基にした、効果的な公的、官民、市民社会のパートナーシップを奨励・推進する。</v>
      </c>
      <c r="H104" s="66" t="s">
        <v>883</v>
      </c>
      <c r="I104" s="70" t="s">
        <v>888</v>
      </c>
      <c r="J104" s="67"/>
      <c r="K104" s="68"/>
      <c r="L104" s="68"/>
      <c r="M104" s="68"/>
      <c r="N104" s="68" t="s">
        <v>790</v>
      </c>
      <c r="O104" s="68" t="s">
        <v>790</v>
      </c>
      <c r="P104" s="68"/>
      <c r="Q104" s="68" t="s">
        <v>790</v>
      </c>
      <c r="R104" s="67" t="s">
        <v>1067</v>
      </c>
      <c r="S104" s="69" t="s">
        <v>574</v>
      </c>
    </row>
    <row r="105" spans="1:19" ht="145.80000000000001" x14ac:dyDescent="0.5">
      <c r="A105" s="62" t="s">
        <v>70</v>
      </c>
      <c r="B105" s="63" t="s">
        <v>53</v>
      </c>
      <c r="C105" s="64" t="s">
        <v>567</v>
      </c>
      <c r="D105" s="96" t="s">
        <v>569</v>
      </c>
      <c r="E105" s="63" t="s">
        <v>1255</v>
      </c>
      <c r="F105" s="67" t="s">
        <v>1155</v>
      </c>
      <c r="G105" s="65" t="str">
        <f>CONCATENATE(VLOOKUP("4.6",SDGs!$C$2:$D$170,2,FALSE),CHAR(10),VLOOKUP("4.7",SDGs!$C$2:$D$170,2,FALSE))</f>
        <v>4.6   2030年までに、すべての若者及び大多数（男女ともに）の成人が、読み書き能力及び基本的計算能力を身に付けられるようにする。
4.7   2030年までに、持続可能な開発のための教育及び持続可能なライフスタイル、人権、男女の平等、平和及び非暴力的文化の推進、グローバル・シチズンシップ、文化多様性と文化の持続可能な開発への貢献の理解の教育を通して、全ての学習者が、持続可能な開発を促進するために必要な知識及び技能を習得できるようにする。</v>
      </c>
      <c r="H105" s="66" t="s">
        <v>882</v>
      </c>
      <c r="I105" s="37" t="s">
        <v>893</v>
      </c>
      <c r="J105" s="67" t="s">
        <v>892</v>
      </c>
      <c r="K105" s="68" t="s">
        <v>790</v>
      </c>
      <c r="L105" s="68"/>
      <c r="M105" s="68"/>
      <c r="N105" s="68"/>
      <c r="O105" s="68"/>
      <c r="P105" s="68"/>
      <c r="Q105" s="68" t="s">
        <v>790</v>
      </c>
      <c r="R105" s="67" t="s">
        <v>1068</v>
      </c>
      <c r="S105" s="69" t="s">
        <v>574</v>
      </c>
    </row>
    <row r="106" spans="1:19" ht="97.2" x14ac:dyDescent="0.5">
      <c r="A106" s="62" t="s">
        <v>70</v>
      </c>
      <c r="B106" s="63" t="s">
        <v>53</v>
      </c>
      <c r="C106" s="64" t="s">
        <v>568</v>
      </c>
      <c r="D106" s="97"/>
      <c r="E106" s="63" t="s">
        <v>1256</v>
      </c>
      <c r="F106" s="67" t="s">
        <v>1156</v>
      </c>
      <c r="G106" s="65" t="str">
        <f>CONCATENATE(VLOOKUP("4.5",SDGs!$C$2:$D$170,2,FALSE),CHAR(10),VLOOKUP("4.a",SDGs!$C$2:$D$170,2,FALSE))</f>
        <v>4.5   2030年までに、教育におけるジェンダー格差を無くし、障害者、先住民及び脆弱な立場にある子供など、脆弱層があらゆるレベルの教育や職業訓練に平等にアクセスできるようにする。
4.a   子供、障害及びジェンダーに配慮した教育施設を構築・改良し、すべての人々に安全で非暴力的、包摂的、効果的な学習環境を提供できるようにする。</v>
      </c>
      <c r="H106" s="66" t="s">
        <v>882</v>
      </c>
      <c r="I106" s="37" t="s">
        <v>891</v>
      </c>
      <c r="J106" s="67" t="s">
        <v>890</v>
      </c>
      <c r="K106" s="68"/>
      <c r="L106" s="68"/>
      <c r="M106" s="68"/>
      <c r="N106" s="68"/>
      <c r="O106" s="68"/>
      <c r="P106" s="68" t="s">
        <v>790</v>
      </c>
      <c r="Q106" s="68" t="s">
        <v>790</v>
      </c>
      <c r="R106" s="67" t="s">
        <v>1069</v>
      </c>
      <c r="S106" s="69" t="s">
        <v>574</v>
      </c>
    </row>
    <row r="107" spans="1:19" ht="294.75" customHeight="1" x14ac:dyDescent="0.5">
      <c r="A107" s="62" t="s">
        <v>70</v>
      </c>
      <c r="B107" s="63" t="s">
        <v>53</v>
      </c>
      <c r="C107" s="64" t="s">
        <v>584</v>
      </c>
      <c r="D107" s="98"/>
      <c r="E107" s="63" t="s">
        <v>1257</v>
      </c>
      <c r="F107" s="67" t="s">
        <v>1157</v>
      </c>
      <c r="G107" s="65" t="str">
        <f>CONCATENATE(VLOOKUP("4.5",SDGs!$C$2:$D$170,2,FALSE),CHAR(10),VLOOKUP("4.a",SDGs!$C$2:$D$170,2,FALSE))</f>
        <v>4.5   2030年までに、教育におけるジェンダー格差を無くし、障害者、先住民及び脆弱な立場にある子供など、脆弱層があらゆるレベルの教育や職業訓練に平等にアクセスできるようにする。
4.a   子供、障害及びジェンダーに配慮した教育施設を構築・改良し、すべての人々に安全で非暴力的、包摂的、効果的な学習環境を提供できるようにする。</v>
      </c>
      <c r="H107" s="66" t="s">
        <v>880</v>
      </c>
      <c r="I107" s="37" t="s">
        <v>889</v>
      </c>
      <c r="J107" s="67"/>
      <c r="K107" s="68"/>
      <c r="L107" s="68"/>
      <c r="M107" s="68"/>
      <c r="N107" s="68"/>
      <c r="O107" s="68"/>
      <c r="P107" s="68"/>
      <c r="Q107" s="68" t="s">
        <v>790</v>
      </c>
      <c r="R107" s="67" t="s">
        <v>1070</v>
      </c>
      <c r="S107" s="69" t="s">
        <v>574</v>
      </c>
    </row>
  </sheetData>
  <mergeCells count="34">
    <mergeCell ref="D101:D104"/>
    <mergeCell ref="D105:D107"/>
    <mergeCell ref="D75:D76"/>
    <mergeCell ref="D77:D80"/>
    <mergeCell ref="D81:D84"/>
    <mergeCell ref="D85:D89"/>
    <mergeCell ref="D90:D93"/>
    <mergeCell ref="D94:D100"/>
    <mergeCell ref="D70:D74"/>
    <mergeCell ref="D37:D38"/>
    <mergeCell ref="D39:D41"/>
    <mergeCell ref="D42:D43"/>
    <mergeCell ref="D44:D46"/>
    <mergeCell ref="D47:D50"/>
    <mergeCell ref="D51:D53"/>
    <mergeCell ref="D54:D55"/>
    <mergeCell ref="D56:D57"/>
    <mergeCell ref="D59:D61"/>
    <mergeCell ref="D62:D66"/>
    <mergeCell ref="D67:D69"/>
    <mergeCell ref="K1:Q1"/>
    <mergeCell ref="D35:D36"/>
    <mergeCell ref="D3:D6"/>
    <mergeCell ref="D7:D9"/>
    <mergeCell ref="D10:D11"/>
    <mergeCell ref="D12:D14"/>
    <mergeCell ref="D15:D16"/>
    <mergeCell ref="D17:D19"/>
    <mergeCell ref="D20:D23"/>
    <mergeCell ref="D24:D26"/>
    <mergeCell ref="D27:D28"/>
    <mergeCell ref="D29:D32"/>
    <mergeCell ref="D33:D34"/>
    <mergeCell ref="H1:J1"/>
  </mergeCells>
  <phoneticPr fontId="2"/>
  <pageMargins left="0.7" right="0.7" top="0.75" bottom="0.75" header="0.3" footer="0.3"/>
  <pageSetup paperSize="9" orientation="portrait" horizontalDpi="300" verticalDpi="0" r:id="rId1"/>
  <ignoredErrors>
    <ignoredError sqref="G56"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22D18-0DDF-D746-ADD9-4EE881B5BC56}">
  <dimension ref="A1:B34"/>
  <sheetViews>
    <sheetView topLeftCell="A29" workbookViewId="0">
      <selection activeCell="A29" sqref="A1:XFD1048576"/>
    </sheetView>
  </sheetViews>
  <sheetFormatPr defaultColWidth="10.81640625" defaultRowHeight="18" customHeight="1" x14ac:dyDescent="0.5"/>
  <cols>
    <col min="1" max="1" width="10.81640625" style="2"/>
    <col min="2" max="2" width="36.453125" style="2" bestFit="1" customWidth="1"/>
    <col min="3" max="16384" width="10.81640625" style="2"/>
  </cols>
  <sheetData>
    <row r="1" spans="1:2" s="1" customFormat="1" ht="18" customHeight="1" x14ac:dyDescent="0.5">
      <c r="A1" s="8" t="s">
        <v>193</v>
      </c>
      <c r="B1" s="7" t="s">
        <v>396</v>
      </c>
    </row>
    <row r="2" spans="1:2" ht="18" customHeight="1" x14ac:dyDescent="0.5">
      <c r="A2" s="17" t="s">
        <v>73</v>
      </c>
      <c r="B2" s="20" t="s">
        <v>73</v>
      </c>
    </row>
    <row r="3" spans="1:2" ht="18" customHeight="1" x14ac:dyDescent="0.5">
      <c r="A3" s="18"/>
      <c r="B3" s="21" t="s">
        <v>440</v>
      </c>
    </row>
    <row r="4" spans="1:2" ht="18" customHeight="1" x14ac:dyDescent="0.5">
      <c r="A4" s="18"/>
      <c r="B4" s="21" t="s">
        <v>196</v>
      </c>
    </row>
    <row r="5" spans="1:2" ht="18" customHeight="1" x14ac:dyDescent="0.5">
      <c r="A5" s="18"/>
      <c r="B5" s="21" t="s">
        <v>430</v>
      </c>
    </row>
    <row r="6" spans="1:2" ht="18" customHeight="1" x14ac:dyDescent="0.5">
      <c r="A6" s="18"/>
      <c r="B6" s="21" t="s">
        <v>80</v>
      </c>
    </row>
    <row r="7" spans="1:2" ht="18" customHeight="1" x14ac:dyDescent="0.5">
      <c r="A7" s="18"/>
      <c r="B7" s="21" t="s">
        <v>84</v>
      </c>
    </row>
    <row r="8" spans="1:2" ht="18" customHeight="1" x14ac:dyDescent="0.5">
      <c r="A8" s="18"/>
      <c r="B8" s="21" t="s">
        <v>448</v>
      </c>
    </row>
    <row r="9" spans="1:2" ht="18" customHeight="1" x14ac:dyDescent="0.5">
      <c r="A9" s="18"/>
      <c r="B9" s="21" t="s">
        <v>446</v>
      </c>
    </row>
    <row r="10" spans="1:2" ht="18" customHeight="1" x14ac:dyDescent="0.5">
      <c r="A10" s="19"/>
      <c r="B10" s="22" t="s">
        <v>452</v>
      </c>
    </row>
    <row r="11" spans="1:2" ht="18" customHeight="1" x14ac:dyDescent="0.5">
      <c r="A11" s="15" t="s">
        <v>0</v>
      </c>
      <c r="B11" s="16" t="s">
        <v>397</v>
      </c>
    </row>
    <row r="12" spans="1:2" ht="18" customHeight="1" x14ac:dyDescent="0.5">
      <c r="A12" s="15"/>
      <c r="B12" s="16" t="s">
        <v>42</v>
      </c>
    </row>
    <row r="13" spans="1:2" ht="18" customHeight="1" x14ac:dyDescent="0.5">
      <c r="A13" s="15"/>
      <c r="B13" s="16" t="s">
        <v>143</v>
      </c>
    </row>
    <row r="14" spans="1:2" ht="18" customHeight="1" x14ac:dyDescent="0.5">
      <c r="A14" s="15"/>
      <c r="B14" s="16" t="s">
        <v>222</v>
      </c>
    </row>
    <row r="15" spans="1:2" ht="18" customHeight="1" x14ac:dyDescent="0.5">
      <c r="A15" s="15"/>
      <c r="B15" s="16" t="s">
        <v>581</v>
      </c>
    </row>
    <row r="16" spans="1:2" ht="18" customHeight="1" x14ac:dyDescent="0.5">
      <c r="A16" s="15"/>
      <c r="B16" s="16" t="s">
        <v>418</v>
      </c>
    </row>
    <row r="17" spans="1:2" ht="18" customHeight="1" x14ac:dyDescent="0.5">
      <c r="A17" s="15"/>
      <c r="B17" s="16" t="s">
        <v>44</v>
      </c>
    </row>
    <row r="18" spans="1:2" ht="18" customHeight="1" x14ac:dyDescent="0.5">
      <c r="A18" s="15"/>
      <c r="B18" s="16" t="s">
        <v>450</v>
      </c>
    </row>
    <row r="19" spans="1:2" ht="18" customHeight="1" x14ac:dyDescent="0.5">
      <c r="A19" s="15"/>
      <c r="B19" s="16" t="s">
        <v>453</v>
      </c>
    </row>
    <row r="20" spans="1:2" ht="18" customHeight="1" x14ac:dyDescent="0.5">
      <c r="A20" s="15"/>
      <c r="B20" s="16" t="s">
        <v>431</v>
      </c>
    </row>
    <row r="21" spans="1:2" ht="18" customHeight="1" x14ac:dyDescent="0.5">
      <c r="A21" s="15"/>
      <c r="B21" s="16" t="s">
        <v>199</v>
      </c>
    </row>
    <row r="22" spans="1:2" ht="18" customHeight="1" x14ac:dyDescent="0.5">
      <c r="A22" s="15"/>
      <c r="B22" s="16" t="s">
        <v>48</v>
      </c>
    </row>
    <row r="23" spans="1:2" ht="18" customHeight="1" x14ac:dyDescent="0.5">
      <c r="A23" s="15"/>
      <c r="B23" s="16" t="s">
        <v>524</v>
      </c>
    </row>
    <row r="24" spans="1:2" ht="18" customHeight="1" x14ac:dyDescent="0.5">
      <c r="A24" s="9" t="s">
        <v>70</v>
      </c>
      <c r="B24" s="12" t="s">
        <v>69</v>
      </c>
    </row>
    <row r="25" spans="1:2" ht="18" customHeight="1" x14ac:dyDescent="0.5">
      <c r="A25" s="10"/>
      <c r="B25" s="13" t="s">
        <v>16</v>
      </c>
    </row>
    <row r="26" spans="1:2" ht="18" customHeight="1" x14ac:dyDescent="0.5">
      <c r="A26" s="10"/>
      <c r="B26" s="13" t="s">
        <v>538</v>
      </c>
    </row>
    <row r="27" spans="1:2" ht="18" customHeight="1" x14ac:dyDescent="0.5">
      <c r="A27" s="10"/>
      <c r="B27" s="13" t="s">
        <v>89</v>
      </c>
    </row>
    <row r="28" spans="1:2" ht="18" customHeight="1" x14ac:dyDescent="0.5">
      <c r="A28" s="10"/>
      <c r="B28" s="13" t="s">
        <v>454</v>
      </c>
    </row>
    <row r="29" spans="1:2" ht="18" customHeight="1" x14ac:dyDescent="0.5">
      <c r="A29" s="10"/>
      <c r="B29" s="13" t="s">
        <v>547</v>
      </c>
    </row>
    <row r="30" spans="1:2" ht="18" customHeight="1" x14ac:dyDescent="0.5">
      <c r="A30" s="10"/>
      <c r="B30" s="13" t="s">
        <v>201</v>
      </c>
    </row>
    <row r="31" spans="1:2" ht="18" customHeight="1" x14ac:dyDescent="0.5">
      <c r="A31" s="10"/>
      <c r="B31" s="13" t="s">
        <v>553</v>
      </c>
    </row>
    <row r="32" spans="1:2" ht="18" customHeight="1" x14ac:dyDescent="0.5">
      <c r="A32" s="10"/>
      <c r="B32" s="13" t="s">
        <v>455</v>
      </c>
    </row>
    <row r="33" spans="1:2" ht="18" customHeight="1" x14ac:dyDescent="0.5">
      <c r="A33" s="10"/>
      <c r="B33" s="13" t="s">
        <v>202</v>
      </c>
    </row>
    <row r="34" spans="1:2" ht="18" customHeight="1" x14ac:dyDescent="0.5">
      <c r="A34" s="11"/>
      <c r="B34" s="14" t="s">
        <v>53</v>
      </c>
    </row>
  </sheetData>
  <phoneticPr fontId="2"/>
  <pageMargins left="0.7" right="0.7" top="0.75" bottom="0.75" header="0.3" footer="0.3"/>
  <pageSetup paperSize="9" orientation="portrait" horizontalDpi="30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3EA1E6-1EBF-9C42-819A-5C563DE68E79}">
  <dimension ref="A1:H323"/>
  <sheetViews>
    <sheetView workbookViewId="0">
      <pane xSplit="2" ySplit="1" topLeftCell="C257" activePane="bottomRight" state="frozen"/>
      <selection pane="topRight" activeCell="C1" sqref="C1"/>
      <selection pane="bottomLeft" activeCell="A2" sqref="A2"/>
      <selection pane="bottomRight" activeCell="F263" sqref="F263"/>
    </sheetView>
  </sheetViews>
  <sheetFormatPr defaultColWidth="10.81640625" defaultRowHeight="16.95" customHeight="1" x14ac:dyDescent="0.5"/>
  <cols>
    <col min="1" max="1" width="4.1796875" style="2" bestFit="1" customWidth="1"/>
    <col min="2" max="2" width="10.1796875" style="2" bestFit="1" customWidth="1"/>
    <col min="3" max="3" width="20.90625" style="2" customWidth="1"/>
    <col min="4" max="4" width="20.90625" style="3" hidden="1" customWidth="1"/>
    <col min="5" max="5" width="20.90625" style="2" customWidth="1"/>
    <col min="6" max="6" width="38.453125" style="2" bestFit="1" customWidth="1"/>
    <col min="7" max="7" width="22.1796875" style="2" customWidth="1"/>
    <col min="8" max="8" width="21.453125" style="2" bestFit="1" customWidth="1"/>
    <col min="9" max="16384" width="10.81640625" style="2"/>
  </cols>
  <sheetData>
    <row r="1" spans="1:8" s="1" customFormat="1" ht="16.95" customHeight="1" x14ac:dyDescent="0.5">
      <c r="A1" s="5" t="s">
        <v>192</v>
      </c>
      <c r="B1" s="5" t="s">
        <v>193</v>
      </c>
      <c r="C1" s="5" t="s">
        <v>226</v>
      </c>
      <c r="D1" s="6" t="s">
        <v>225</v>
      </c>
      <c r="E1" s="5" t="s">
        <v>339</v>
      </c>
      <c r="F1" s="5" t="s">
        <v>227</v>
      </c>
      <c r="G1" s="5" t="s">
        <v>398</v>
      </c>
      <c r="H1" s="5" t="s">
        <v>399</v>
      </c>
    </row>
    <row r="2" spans="1:8" ht="16.95" customHeight="1" x14ac:dyDescent="0.5">
      <c r="A2" s="2">
        <v>1</v>
      </c>
      <c r="B2" s="2" t="s">
        <v>0</v>
      </c>
      <c r="C2" s="2" t="s">
        <v>223</v>
      </c>
      <c r="E2" s="2" t="s">
        <v>0</v>
      </c>
      <c r="F2" s="2" t="s">
        <v>1</v>
      </c>
      <c r="G2" s="2" t="s">
        <v>139</v>
      </c>
    </row>
    <row r="3" spans="1:8" ht="16.95" customHeight="1" x14ac:dyDescent="0.5">
      <c r="A3" s="2">
        <v>2</v>
      </c>
      <c r="B3" s="2" t="s">
        <v>0</v>
      </c>
      <c r="C3" s="2" t="s">
        <v>223</v>
      </c>
      <c r="E3" s="2" t="s">
        <v>0</v>
      </c>
      <c r="F3" s="2" t="s">
        <v>2</v>
      </c>
      <c r="G3" s="2" t="s">
        <v>45</v>
      </c>
    </row>
    <row r="4" spans="1:8" ht="16.95" customHeight="1" x14ac:dyDescent="0.5">
      <c r="A4" s="2">
        <v>3</v>
      </c>
      <c r="B4" s="2" t="s">
        <v>0</v>
      </c>
      <c r="C4" s="2" t="s">
        <v>223</v>
      </c>
      <c r="E4" s="2" t="s">
        <v>0</v>
      </c>
      <c r="F4" s="2" t="s">
        <v>3</v>
      </c>
      <c r="G4" s="2" t="s">
        <v>42</v>
      </c>
    </row>
    <row r="5" spans="1:8" ht="16.95" customHeight="1" x14ac:dyDescent="0.5">
      <c r="A5" s="2">
        <v>4</v>
      </c>
      <c r="B5" s="2" t="s">
        <v>0</v>
      </c>
      <c r="C5" s="2" t="s">
        <v>223</v>
      </c>
      <c r="E5" s="2" t="s">
        <v>0</v>
      </c>
      <c r="F5" s="2" t="s">
        <v>4</v>
      </c>
      <c r="G5" s="2" t="s">
        <v>4</v>
      </c>
    </row>
    <row r="6" spans="1:8" ht="16.95" customHeight="1" x14ac:dyDescent="0.5">
      <c r="A6" s="2">
        <v>5</v>
      </c>
      <c r="B6" s="2" t="s">
        <v>0</v>
      </c>
      <c r="C6" s="2" t="s">
        <v>223</v>
      </c>
      <c r="E6" s="2" t="s">
        <v>0</v>
      </c>
      <c r="F6" s="2" t="s">
        <v>5</v>
      </c>
      <c r="G6" s="2" t="s">
        <v>5</v>
      </c>
    </row>
    <row r="7" spans="1:8" ht="16.95" customHeight="1" x14ac:dyDescent="0.5">
      <c r="A7" s="2">
        <v>6</v>
      </c>
      <c r="B7" s="2" t="s">
        <v>0</v>
      </c>
      <c r="C7" s="2" t="s">
        <v>223</v>
      </c>
      <c r="E7" s="2" t="s">
        <v>0</v>
      </c>
      <c r="F7" s="2" t="s">
        <v>6</v>
      </c>
      <c r="G7" s="2" t="s">
        <v>44</v>
      </c>
    </row>
    <row r="8" spans="1:8" ht="16.95" customHeight="1" x14ac:dyDescent="0.5">
      <c r="A8" s="2">
        <v>7</v>
      </c>
      <c r="B8" s="2" t="s">
        <v>70</v>
      </c>
      <c r="C8" s="2" t="s">
        <v>223</v>
      </c>
      <c r="E8" s="2" t="s">
        <v>7</v>
      </c>
      <c r="F8" s="2" t="s">
        <v>8</v>
      </c>
      <c r="G8" s="2" t="s">
        <v>89</v>
      </c>
      <c r="H8" s="2" t="s">
        <v>400</v>
      </c>
    </row>
    <row r="9" spans="1:8" ht="16.95" customHeight="1" x14ac:dyDescent="0.5">
      <c r="A9" s="2">
        <v>8</v>
      </c>
      <c r="B9" s="2" t="s">
        <v>70</v>
      </c>
      <c r="C9" s="2" t="s">
        <v>223</v>
      </c>
      <c r="E9" s="2" t="s">
        <v>7</v>
      </c>
      <c r="F9" s="2" t="s">
        <v>9</v>
      </c>
      <c r="G9" s="2" t="s">
        <v>554</v>
      </c>
    </row>
    <row r="10" spans="1:8" ht="16.95" customHeight="1" x14ac:dyDescent="0.5">
      <c r="A10" s="2">
        <v>9</v>
      </c>
      <c r="B10" s="2" t="s">
        <v>70</v>
      </c>
      <c r="C10" s="2" t="s">
        <v>223</v>
      </c>
      <c r="E10" s="2" t="s">
        <v>7</v>
      </c>
      <c r="F10" s="2" t="s">
        <v>10</v>
      </c>
      <c r="G10" s="2" t="s">
        <v>554</v>
      </c>
    </row>
    <row r="11" spans="1:8" ht="16.95" customHeight="1" x14ac:dyDescent="0.5">
      <c r="A11" s="2">
        <v>10</v>
      </c>
      <c r="B11" s="2" t="s">
        <v>70</v>
      </c>
      <c r="C11" s="2" t="s">
        <v>223</v>
      </c>
      <c r="E11" s="2" t="s">
        <v>7</v>
      </c>
      <c r="F11" s="2" t="s">
        <v>11</v>
      </c>
      <c r="G11" s="2" t="s">
        <v>554</v>
      </c>
    </row>
    <row r="12" spans="1:8" ht="16.95" customHeight="1" x14ac:dyDescent="0.5">
      <c r="A12" s="2">
        <v>11</v>
      </c>
      <c r="B12" s="2" t="s">
        <v>70</v>
      </c>
      <c r="C12" s="2" t="s">
        <v>223</v>
      </c>
      <c r="E12" s="2" t="s">
        <v>7</v>
      </c>
      <c r="F12" s="2" t="s">
        <v>12</v>
      </c>
      <c r="G12" s="2" t="s">
        <v>539</v>
      </c>
    </row>
    <row r="13" spans="1:8" ht="16.95" customHeight="1" x14ac:dyDescent="0.5">
      <c r="A13" s="2">
        <v>12</v>
      </c>
      <c r="B13" s="2" t="s">
        <v>70</v>
      </c>
      <c r="C13" s="2" t="s">
        <v>223</v>
      </c>
      <c r="E13" s="2" t="s">
        <v>7</v>
      </c>
      <c r="F13" s="2" t="s">
        <v>13</v>
      </c>
      <c r="G13" s="2" t="s">
        <v>554</v>
      </c>
    </row>
    <row r="14" spans="1:8" ht="16.95" customHeight="1" x14ac:dyDescent="0.5">
      <c r="A14" s="2">
        <v>13</v>
      </c>
      <c r="B14" s="2" t="s">
        <v>70</v>
      </c>
      <c r="C14" s="2" t="s">
        <v>223</v>
      </c>
      <c r="E14" s="2" t="s">
        <v>7</v>
      </c>
      <c r="F14" s="2" t="s">
        <v>14</v>
      </c>
      <c r="G14" s="2" t="s">
        <v>201</v>
      </c>
    </row>
    <row r="15" spans="1:8" ht="16.95" customHeight="1" x14ac:dyDescent="0.5">
      <c r="A15" s="2">
        <v>14</v>
      </c>
      <c r="B15" s="2" t="s">
        <v>70</v>
      </c>
      <c r="C15" s="2" t="s">
        <v>223</v>
      </c>
      <c r="E15" s="2" t="s">
        <v>15</v>
      </c>
      <c r="F15" s="2" t="s">
        <v>16</v>
      </c>
      <c r="G15" s="2" t="s">
        <v>16</v>
      </c>
    </row>
    <row r="16" spans="1:8" ht="16.95" customHeight="1" x14ac:dyDescent="0.5">
      <c r="A16" s="2">
        <v>15</v>
      </c>
      <c r="B16" s="2" t="s">
        <v>70</v>
      </c>
      <c r="C16" s="2" t="s">
        <v>223</v>
      </c>
      <c r="E16" s="2" t="s">
        <v>15</v>
      </c>
      <c r="F16" s="2" t="s">
        <v>17</v>
      </c>
      <c r="G16" s="2" t="s">
        <v>539</v>
      </c>
    </row>
    <row r="17" spans="1:8" ht="16.95" customHeight="1" x14ac:dyDescent="0.5">
      <c r="A17" s="2">
        <v>16</v>
      </c>
      <c r="B17" s="2" t="s">
        <v>70</v>
      </c>
      <c r="C17" s="2" t="s">
        <v>223</v>
      </c>
      <c r="E17" s="2" t="s">
        <v>15</v>
      </c>
      <c r="F17" s="2" t="s">
        <v>18</v>
      </c>
      <c r="G17" s="2" t="s">
        <v>401</v>
      </c>
      <c r="H17" s="2" t="s">
        <v>202</v>
      </c>
    </row>
    <row r="18" spans="1:8" ht="16.95" customHeight="1" x14ac:dyDescent="0.5">
      <c r="A18" s="2">
        <v>17</v>
      </c>
      <c r="B18" s="2" t="s">
        <v>70</v>
      </c>
      <c r="C18" s="2" t="s">
        <v>223</v>
      </c>
      <c r="E18" s="2" t="s">
        <v>19</v>
      </c>
      <c r="F18" s="2" t="s">
        <v>20</v>
      </c>
      <c r="G18" s="2" t="s">
        <v>69</v>
      </c>
      <c r="H18" s="2" t="s">
        <v>437</v>
      </c>
    </row>
    <row r="19" spans="1:8" ht="16.95" customHeight="1" x14ac:dyDescent="0.5">
      <c r="A19" s="2">
        <v>18</v>
      </c>
      <c r="B19" s="2" t="s">
        <v>70</v>
      </c>
      <c r="C19" s="2" t="s">
        <v>223</v>
      </c>
      <c r="E19" s="2" t="s">
        <v>19</v>
      </c>
      <c r="F19" s="2" t="s">
        <v>21</v>
      </c>
      <c r="G19" s="2" t="s">
        <v>402</v>
      </c>
    </row>
    <row r="20" spans="1:8" ht="16.95" customHeight="1" x14ac:dyDescent="0.5">
      <c r="A20" s="2">
        <v>19</v>
      </c>
      <c r="B20" s="2" t="s">
        <v>70</v>
      </c>
      <c r="C20" s="2" t="s">
        <v>223</v>
      </c>
      <c r="E20" s="2" t="s">
        <v>19</v>
      </c>
      <c r="F20" s="2" t="s">
        <v>22</v>
      </c>
      <c r="G20" s="2" t="s">
        <v>69</v>
      </c>
    </row>
    <row r="21" spans="1:8" ht="16.95" customHeight="1" x14ac:dyDescent="0.5">
      <c r="A21" s="2">
        <v>20</v>
      </c>
      <c r="B21" s="2" t="s">
        <v>70</v>
      </c>
      <c r="C21" s="2" t="s">
        <v>223</v>
      </c>
      <c r="E21" s="2" t="s">
        <v>19</v>
      </c>
      <c r="F21" s="2" t="s">
        <v>23</v>
      </c>
      <c r="G21" s="2" t="s">
        <v>69</v>
      </c>
      <c r="H21" s="2" t="s">
        <v>439</v>
      </c>
    </row>
    <row r="22" spans="1:8" ht="16.95" customHeight="1" x14ac:dyDescent="0.5">
      <c r="A22" s="2">
        <v>21</v>
      </c>
      <c r="B22" s="2" t="s">
        <v>70</v>
      </c>
      <c r="C22" s="2" t="s">
        <v>223</v>
      </c>
      <c r="E22" s="2" t="s">
        <v>19</v>
      </c>
      <c r="F22" s="2" t="s">
        <v>24</v>
      </c>
      <c r="G22" s="2" t="s">
        <v>69</v>
      </c>
      <c r="H22" s="2" t="s">
        <v>139</v>
      </c>
    </row>
    <row r="23" spans="1:8" ht="16.95" customHeight="1" x14ac:dyDescent="0.5">
      <c r="A23" s="2">
        <v>22</v>
      </c>
      <c r="B23" s="2" t="s">
        <v>73</v>
      </c>
      <c r="C23" s="2" t="s">
        <v>223</v>
      </c>
      <c r="E23" s="2" t="s">
        <v>25</v>
      </c>
      <c r="F23" s="2" t="s">
        <v>26</v>
      </c>
      <c r="G23" s="2" t="s">
        <v>405</v>
      </c>
    </row>
    <row r="24" spans="1:8" ht="16.95" customHeight="1" x14ac:dyDescent="0.5">
      <c r="A24" s="2">
        <v>23</v>
      </c>
      <c r="B24" s="2" t="s">
        <v>73</v>
      </c>
      <c r="C24" s="2" t="s">
        <v>223</v>
      </c>
      <c r="E24" s="2" t="s">
        <v>25</v>
      </c>
      <c r="F24" s="2" t="s">
        <v>27</v>
      </c>
      <c r="G24" s="2" t="s">
        <v>243</v>
      </c>
    </row>
    <row r="25" spans="1:8" ht="16.95" customHeight="1" x14ac:dyDescent="0.5">
      <c r="A25" s="2">
        <v>24</v>
      </c>
      <c r="B25" s="2" t="s">
        <v>73</v>
      </c>
      <c r="C25" s="2" t="s">
        <v>223</v>
      </c>
      <c r="E25" s="2" t="s">
        <v>25</v>
      </c>
      <c r="F25" s="2" t="s">
        <v>28</v>
      </c>
      <c r="G25" s="2" t="s">
        <v>243</v>
      </c>
    </row>
    <row r="26" spans="1:8" ht="16.95" customHeight="1" x14ac:dyDescent="0.5">
      <c r="A26" s="2">
        <v>25</v>
      </c>
      <c r="B26" s="2" t="s">
        <v>73</v>
      </c>
      <c r="C26" s="2" t="s">
        <v>223</v>
      </c>
      <c r="E26" s="2" t="s">
        <v>25</v>
      </c>
      <c r="F26" s="2" t="s">
        <v>29</v>
      </c>
      <c r="G26" s="2" t="s">
        <v>80</v>
      </c>
    </row>
    <row r="27" spans="1:8" ht="16.95" customHeight="1" x14ac:dyDescent="0.5">
      <c r="A27" s="2">
        <v>26</v>
      </c>
      <c r="B27" s="2" t="s">
        <v>73</v>
      </c>
      <c r="C27" s="2" t="s">
        <v>223</v>
      </c>
      <c r="E27" s="2" t="s">
        <v>25</v>
      </c>
      <c r="F27" s="2" t="s">
        <v>30</v>
      </c>
      <c r="G27" s="2" t="s">
        <v>404</v>
      </c>
    </row>
    <row r="28" spans="1:8" ht="16.95" customHeight="1" x14ac:dyDescent="0.5">
      <c r="A28" s="2">
        <v>27</v>
      </c>
      <c r="B28" s="2" t="s">
        <v>73</v>
      </c>
      <c r="C28" s="2" t="s">
        <v>224</v>
      </c>
      <c r="D28" s="3">
        <v>101</v>
      </c>
      <c r="E28" s="2" t="s">
        <v>68</v>
      </c>
      <c r="F28" s="2" t="s">
        <v>31</v>
      </c>
      <c r="G28" s="2" t="s">
        <v>73</v>
      </c>
    </row>
    <row r="29" spans="1:8" ht="16.95" customHeight="1" x14ac:dyDescent="0.5">
      <c r="A29" s="2">
        <v>28</v>
      </c>
      <c r="B29" s="2" t="s">
        <v>73</v>
      </c>
      <c r="C29" s="2" t="s">
        <v>224</v>
      </c>
      <c r="D29" s="3">
        <v>102</v>
      </c>
      <c r="E29" s="2" t="s">
        <v>68</v>
      </c>
      <c r="F29" s="2" t="s">
        <v>32</v>
      </c>
      <c r="G29" s="2" t="s">
        <v>443</v>
      </c>
    </row>
    <row r="30" spans="1:8" ht="16.95" customHeight="1" x14ac:dyDescent="0.5">
      <c r="A30" s="2">
        <v>29</v>
      </c>
      <c r="B30" s="2" t="s">
        <v>73</v>
      </c>
      <c r="C30" s="2" t="s">
        <v>224</v>
      </c>
      <c r="D30" s="3">
        <v>103</v>
      </c>
      <c r="E30" s="2" t="s">
        <v>68</v>
      </c>
      <c r="F30" s="2" t="s">
        <v>33</v>
      </c>
      <c r="G30" s="2" t="s">
        <v>440</v>
      </c>
    </row>
    <row r="31" spans="1:8" ht="16.95" customHeight="1" x14ac:dyDescent="0.5">
      <c r="A31" s="2">
        <v>30</v>
      </c>
      <c r="B31" s="2" t="s">
        <v>194</v>
      </c>
      <c r="C31" s="2" t="s">
        <v>224</v>
      </c>
      <c r="D31" s="3">
        <v>201</v>
      </c>
      <c r="E31" s="2" t="s">
        <v>69</v>
      </c>
      <c r="F31" s="2" t="s">
        <v>34</v>
      </c>
      <c r="G31" s="2" t="s">
        <v>69</v>
      </c>
    </row>
    <row r="32" spans="1:8" ht="16.95" customHeight="1" x14ac:dyDescent="0.5">
      <c r="A32" s="2">
        <v>31</v>
      </c>
      <c r="B32" s="2" t="s">
        <v>194</v>
      </c>
      <c r="C32" s="2" t="s">
        <v>224</v>
      </c>
      <c r="D32" s="3">
        <v>202</v>
      </c>
      <c r="E32" s="2" t="s">
        <v>69</v>
      </c>
      <c r="F32" s="2" t="s">
        <v>35</v>
      </c>
      <c r="G32" s="2" t="s">
        <v>449</v>
      </c>
    </row>
    <row r="33" spans="1:8" ht="16.95" customHeight="1" x14ac:dyDescent="0.5">
      <c r="A33" s="2">
        <v>32</v>
      </c>
      <c r="B33" s="2" t="s">
        <v>194</v>
      </c>
      <c r="C33" s="2" t="s">
        <v>224</v>
      </c>
      <c r="D33" s="3">
        <v>203</v>
      </c>
      <c r="E33" s="2" t="s">
        <v>69</v>
      </c>
      <c r="F33" s="2" t="s">
        <v>36</v>
      </c>
      <c r="G33" s="2" t="s">
        <v>69</v>
      </c>
    </row>
    <row r="34" spans="1:8" ht="16.95" customHeight="1" x14ac:dyDescent="0.5">
      <c r="A34" s="2">
        <v>33</v>
      </c>
      <c r="B34" s="2" t="s">
        <v>194</v>
      </c>
      <c r="C34" s="2" t="s">
        <v>224</v>
      </c>
      <c r="D34" s="3">
        <v>204</v>
      </c>
      <c r="E34" s="2" t="s">
        <v>69</v>
      </c>
      <c r="F34" s="2" t="s">
        <v>37</v>
      </c>
      <c r="G34" s="2" t="s">
        <v>406</v>
      </c>
    </row>
    <row r="35" spans="1:8" ht="16.95" customHeight="1" x14ac:dyDescent="0.5">
      <c r="A35" s="2">
        <v>34</v>
      </c>
      <c r="B35" s="2" t="s">
        <v>194</v>
      </c>
      <c r="C35" s="2" t="s">
        <v>224</v>
      </c>
      <c r="D35" s="3">
        <v>205</v>
      </c>
      <c r="E35" s="2" t="s">
        <v>69</v>
      </c>
      <c r="F35" s="2" t="s">
        <v>38</v>
      </c>
      <c r="G35" s="2" t="s">
        <v>547</v>
      </c>
    </row>
    <row r="36" spans="1:8" ht="16.95" customHeight="1" x14ac:dyDescent="0.5">
      <c r="A36" s="2">
        <v>35</v>
      </c>
      <c r="B36" s="2" t="s">
        <v>194</v>
      </c>
      <c r="C36" s="2" t="s">
        <v>224</v>
      </c>
      <c r="D36" s="3">
        <v>206</v>
      </c>
      <c r="E36" s="2" t="s">
        <v>69</v>
      </c>
      <c r="F36" s="2" t="s">
        <v>39</v>
      </c>
      <c r="G36" s="2" t="s">
        <v>201</v>
      </c>
    </row>
    <row r="37" spans="1:8" ht="16.95" customHeight="1" x14ac:dyDescent="0.5">
      <c r="A37" s="2">
        <v>36</v>
      </c>
      <c r="B37" s="2" t="s">
        <v>194</v>
      </c>
      <c r="C37" s="2" t="s">
        <v>224</v>
      </c>
      <c r="D37" s="3">
        <v>207</v>
      </c>
      <c r="E37" s="2" t="s">
        <v>69</v>
      </c>
      <c r="F37" s="2" t="s">
        <v>40</v>
      </c>
      <c r="G37" s="2" t="s">
        <v>201</v>
      </c>
    </row>
    <row r="38" spans="1:8" ht="16.95" customHeight="1" x14ac:dyDescent="0.5">
      <c r="A38" s="2">
        <v>37</v>
      </c>
      <c r="B38" s="2" t="s">
        <v>195</v>
      </c>
      <c r="C38" s="2" t="s">
        <v>224</v>
      </c>
      <c r="D38" s="3">
        <v>301</v>
      </c>
      <c r="E38" s="2" t="s">
        <v>0</v>
      </c>
      <c r="F38" s="2" t="s">
        <v>41</v>
      </c>
      <c r="G38" s="2" t="s">
        <v>437</v>
      </c>
    </row>
    <row r="39" spans="1:8" ht="16.95" customHeight="1" x14ac:dyDescent="0.5">
      <c r="A39" s="2">
        <v>38</v>
      </c>
      <c r="B39" s="2" t="s">
        <v>195</v>
      </c>
      <c r="C39" s="2" t="s">
        <v>224</v>
      </c>
      <c r="D39" s="3">
        <v>302</v>
      </c>
      <c r="E39" s="2" t="s">
        <v>0</v>
      </c>
      <c r="F39" s="2" t="s">
        <v>42</v>
      </c>
      <c r="G39" s="2" t="s">
        <v>42</v>
      </c>
    </row>
    <row r="40" spans="1:8" ht="16.95" customHeight="1" x14ac:dyDescent="0.5">
      <c r="A40" s="2">
        <v>39</v>
      </c>
      <c r="B40" s="2" t="s">
        <v>195</v>
      </c>
      <c r="C40" s="2" t="s">
        <v>224</v>
      </c>
      <c r="D40" s="3">
        <v>303</v>
      </c>
      <c r="E40" s="2" t="s">
        <v>0</v>
      </c>
      <c r="F40" s="2" t="s">
        <v>43</v>
      </c>
      <c r="G40" s="2" t="s">
        <v>407</v>
      </c>
    </row>
    <row r="41" spans="1:8" ht="16.95" customHeight="1" x14ac:dyDescent="0.5">
      <c r="A41" s="2">
        <v>40</v>
      </c>
      <c r="B41" s="2" t="s">
        <v>195</v>
      </c>
      <c r="C41" s="2" t="s">
        <v>224</v>
      </c>
      <c r="D41" s="3">
        <v>304</v>
      </c>
      <c r="E41" s="2" t="s">
        <v>0</v>
      </c>
      <c r="F41" s="2" t="s">
        <v>44</v>
      </c>
      <c r="G41" s="2" t="s">
        <v>408</v>
      </c>
    </row>
    <row r="42" spans="1:8" ht="16.95" customHeight="1" x14ac:dyDescent="0.5">
      <c r="A42" s="2">
        <v>41</v>
      </c>
      <c r="B42" s="2" t="s">
        <v>195</v>
      </c>
      <c r="C42" s="2" t="s">
        <v>224</v>
      </c>
      <c r="D42" s="3">
        <v>305</v>
      </c>
      <c r="E42" s="2" t="s">
        <v>0</v>
      </c>
      <c r="F42" s="2" t="s">
        <v>45</v>
      </c>
      <c r="G42" s="2" t="s">
        <v>411</v>
      </c>
    </row>
    <row r="43" spans="1:8" ht="16.95" customHeight="1" x14ac:dyDescent="0.5">
      <c r="A43" s="2">
        <v>42</v>
      </c>
      <c r="B43" s="2" t="s">
        <v>195</v>
      </c>
      <c r="C43" s="2" t="s">
        <v>224</v>
      </c>
      <c r="D43" s="3">
        <v>306</v>
      </c>
      <c r="E43" s="2" t="s">
        <v>0</v>
      </c>
      <c r="F43" s="2" t="s">
        <v>46</v>
      </c>
      <c r="G43" s="2" t="s">
        <v>409</v>
      </c>
    </row>
    <row r="44" spans="1:8" ht="16.95" customHeight="1" x14ac:dyDescent="0.5">
      <c r="A44" s="2">
        <v>43</v>
      </c>
      <c r="B44" s="2" t="s">
        <v>195</v>
      </c>
      <c r="C44" s="2" t="s">
        <v>224</v>
      </c>
      <c r="D44" s="3">
        <v>306</v>
      </c>
      <c r="E44" s="2" t="s">
        <v>0</v>
      </c>
      <c r="F44" s="2" t="s">
        <v>47</v>
      </c>
      <c r="G44" s="2" t="s">
        <v>410</v>
      </c>
      <c r="H44" s="2" t="s">
        <v>504</v>
      </c>
    </row>
    <row r="45" spans="1:8" ht="16.95" customHeight="1" x14ac:dyDescent="0.5">
      <c r="A45" s="2">
        <v>44</v>
      </c>
      <c r="B45" s="2" t="s">
        <v>195</v>
      </c>
      <c r="C45" s="2" t="s">
        <v>224</v>
      </c>
      <c r="D45" s="3">
        <v>307</v>
      </c>
      <c r="E45" s="2" t="s">
        <v>0</v>
      </c>
      <c r="F45" s="2" t="s">
        <v>48</v>
      </c>
      <c r="G45" s="2" t="s">
        <v>48</v>
      </c>
    </row>
    <row r="46" spans="1:8" ht="16.95" customHeight="1" x14ac:dyDescent="0.5">
      <c r="A46" s="2">
        <v>45</v>
      </c>
      <c r="B46" s="2" t="s">
        <v>195</v>
      </c>
      <c r="C46" s="2" t="s">
        <v>224</v>
      </c>
      <c r="D46" s="3">
        <v>308</v>
      </c>
      <c r="E46" s="2" t="s">
        <v>0</v>
      </c>
      <c r="F46" s="2" t="s">
        <v>49</v>
      </c>
      <c r="G46" s="2" t="s">
        <v>523</v>
      </c>
    </row>
    <row r="47" spans="1:8" ht="16.95" customHeight="1" x14ac:dyDescent="0.5">
      <c r="A47" s="2">
        <v>46</v>
      </c>
      <c r="B47" s="2" t="s">
        <v>70</v>
      </c>
      <c r="C47" s="2" t="s">
        <v>224</v>
      </c>
      <c r="D47" s="3">
        <v>401</v>
      </c>
      <c r="E47" s="2" t="s">
        <v>70</v>
      </c>
      <c r="F47" s="2" t="s">
        <v>50</v>
      </c>
      <c r="G47" s="2" t="s">
        <v>412</v>
      </c>
    </row>
    <row r="48" spans="1:8" ht="16.95" customHeight="1" x14ac:dyDescent="0.5">
      <c r="A48" s="2">
        <v>47</v>
      </c>
      <c r="B48" s="2" t="s">
        <v>70</v>
      </c>
      <c r="C48" s="2" t="s">
        <v>224</v>
      </c>
      <c r="D48" s="3">
        <v>402</v>
      </c>
      <c r="E48" s="2" t="s">
        <v>70</v>
      </c>
      <c r="F48" s="2" t="s">
        <v>51</v>
      </c>
      <c r="G48" s="2" t="s">
        <v>412</v>
      </c>
    </row>
    <row r="49" spans="1:8" ht="16.95" customHeight="1" x14ac:dyDescent="0.5">
      <c r="A49" s="2">
        <v>48</v>
      </c>
      <c r="B49" s="2" t="s">
        <v>70</v>
      </c>
      <c r="C49" s="2" t="s">
        <v>224</v>
      </c>
      <c r="D49" s="3">
        <v>403</v>
      </c>
      <c r="E49" s="2" t="s">
        <v>70</v>
      </c>
      <c r="F49" s="2" t="s">
        <v>52</v>
      </c>
      <c r="G49" s="2" t="s">
        <v>539</v>
      </c>
    </row>
    <row r="50" spans="1:8" ht="16.95" customHeight="1" x14ac:dyDescent="0.5">
      <c r="A50" s="2">
        <v>49</v>
      </c>
      <c r="B50" s="2" t="s">
        <v>70</v>
      </c>
      <c r="C50" s="2" t="s">
        <v>224</v>
      </c>
      <c r="D50" s="3">
        <v>404</v>
      </c>
      <c r="E50" s="2" t="s">
        <v>70</v>
      </c>
      <c r="F50" s="2" t="s">
        <v>53</v>
      </c>
      <c r="G50" s="2" t="s">
        <v>53</v>
      </c>
    </row>
    <row r="51" spans="1:8" ht="16.95" customHeight="1" x14ac:dyDescent="0.5">
      <c r="A51" s="2">
        <v>50</v>
      </c>
      <c r="B51" s="2" t="s">
        <v>70</v>
      </c>
      <c r="C51" s="2" t="s">
        <v>224</v>
      </c>
      <c r="D51" s="3">
        <v>405</v>
      </c>
      <c r="E51" s="2" t="s">
        <v>70</v>
      </c>
      <c r="F51" s="2" t="s">
        <v>54</v>
      </c>
      <c r="G51" s="2" t="s">
        <v>413</v>
      </c>
      <c r="H51" s="2" t="s">
        <v>16</v>
      </c>
    </row>
    <row r="52" spans="1:8" ht="16.95" customHeight="1" x14ac:dyDescent="0.5">
      <c r="A52" s="2">
        <v>51</v>
      </c>
      <c r="B52" s="2" t="s">
        <v>70</v>
      </c>
      <c r="C52" s="2" t="s">
        <v>224</v>
      </c>
      <c r="D52" s="3">
        <v>406</v>
      </c>
      <c r="E52" s="2" t="s">
        <v>70</v>
      </c>
      <c r="F52" s="2" t="s">
        <v>55</v>
      </c>
      <c r="G52" s="2" t="s">
        <v>414</v>
      </c>
    </row>
    <row r="53" spans="1:8" ht="16.95" customHeight="1" x14ac:dyDescent="0.5">
      <c r="A53" s="2">
        <v>52</v>
      </c>
      <c r="B53" s="2" t="s">
        <v>70</v>
      </c>
      <c r="C53" s="2" t="s">
        <v>224</v>
      </c>
      <c r="D53" s="3">
        <v>407</v>
      </c>
      <c r="E53" s="2" t="s">
        <v>70</v>
      </c>
      <c r="F53" s="2" t="s">
        <v>56</v>
      </c>
      <c r="G53" s="2" t="s">
        <v>412</v>
      </c>
    </row>
    <row r="54" spans="1:8" ht="16.95" customHeight="1" x14ac:dyDescent="0.5">
      <c r="A54" s="2">
        <v>53</v>
      </c>
      <c r="B54" s="2" t="s">
        <v>70</v>
      </c>
      <c r="C54" s="2" t="s">
        <v>224</v>
      </c>
      <c r="D54" s="3">
        <v>408</v>
      </c>
      <c r="E54" s="2" t="s">
        <v>70</v>
      </c>
      <c r="F54" s="2" t="s">
        <v>57</v>
      </c>
      <c r="G54" s="2" t="s">
        <v>89</v>
      </c>
    </row>
    <row r="55" spans="1:8" ht="16.95" customHeight="1" x14ac:dyDescent="0.5">
      <c r="A55" s="2">
        <v>54</v>
      </c>
      <c r="B55" s="2" t="s">
        <v>70</v>
      </c>
      <c r="C55" s="2" t="s">
        <v>224</v>
      </c>
      <c r="D55" s="3">
        <v>409</v>
      </c>
      <c r="E55" s="2" t="s">
        <v>70</v>
      </c>
      <c r="F55" s="2" t="s">
        <v>58</v>
      </c>
      <c r="G55" s="2" t="s">
        <v>89</v>
      </c>
    </row>
    <row r="56" spans="1:8" ht="16.95" customHeight="1" x14ac:dyDescent="0.5">
      <c r="A56" s="2">
        <v>55</v>
      </c>
      <c r="B56" s="2" t="s">
        <v>70</v>
      </c>
      <c r="C56" s="2" t="s">
        <v>224</v>
      </c>
      <c r="D56" s="3">
        <v>410</v>
      </c>
      <c r="E56" s="2" t="s">
        <v>70</v>
      </c>
      <c r="F56" s="2" t="s">
        <v>59</v>
      </c>
      <c r="G56" s="2" t="s">
        <v>89</v>
      </c>
    </row>
    <row r="57" spans="1:8" ht="16.95" customHeight="1" x14ac:dyDescent="0.5">
      <c r="A57" s="2">
        <v>56</v>
      </c>
      <c r="B57" s="2" t="s">
        <v>70</v>
      </c>
      <c r="C57" s="2" t="s">
        <v>224</v>
      </c>
      <c r="D57" s="3">
        <v>411</v>
      </c>
      <c r="E57" s="2" t="s">
        <v>70</v>
      </c>
      <c r="F57" s="2" t="s">
        <v>60</v>
      </c>
      <c r="G57" s="2" t="s">
        <v>89</v>
      </c>
    </row>
    <row r="58" spans="1:8" ht="16.95" customHeight="1" x14ac:dyDescent="0.5">
      <c r="A58" s="2">
        <v>57</v>
      </c>
      <c r="B58" s="2" t="s">
        <v>70</v>
      </c>
      <c r="C58" s="2" t="s">
        <v>224</v>
      </c>
      <c r="D58" s="3">
        <v>412</v>
      </c>
      <c r="E58" s="2" t="s">
        <v>70</v>
      </c>
      <c r="F58" s="2" t="s">
        <v>61</v>
      </c>
      <c r="G58" s="2" t="s">
        <v>89</v>
      </c>
    </row>
    <row r="59" spans="1:8" ht="16.95" customHeight="1" x14ac:dyDescent="0.5">
      <c r="A59" s="2">
        <v>58</v>
      </c>
      <c r="B59" s="2" t="s">
        <v>70</v>
      </c>
      <c r="C59" s="2" t="s">
        <v>224</v>
      </c>
      <c r="D59" s="3">
        <v>413</v>
      </c>
      <c r="E59" s="2" t="s">
        <v>70</v>
      </c>
      <c r="F59" s="2" t="s">
        <v>62</v>
      </c>
      <c r="G59" s="2" t="s">
        <v>444</v>
      </c>
    </row>
    <row r="60" spans="1:8" ht="16.95" customHeight="1" x14ac:dyDescent="0.5">
      <c r="A60" s="2">
        <v>59</v>
      </c>
      <c r="B60" s="2" t="s">
        <v>70</v>
      </c>
      <c r="C60" s="2" t="s">
        <v>224</v>
      </c>
      <c r="D60" s="3">
        <v>414</v>
      </c>
      <c r="E60" s="2" t="s">
        <v>70</v>
      </c>
      <c r="F60" s="2" t="s">
        <v>63</v>
      </c>
      <c r="G60" s="2" t="s">
        <v>201</v>
      </c>
    </row>
    <row r="61" spans="1:8" ht="16.95" customHeight="1" x14ac:dyDescent="0.5">
      <c r="A61" s="2">
        <v>60</v>
      </c>
      <c r="B61" s="2" t="s">
        <v>70</v>
      </c>
      <c r="C61" s="2" t="s">
        <v>224</v>
      </c>
      <c r="D61" s="3">
        <v>415</v>
      </c>
      <c r="E61" s="2" t="s">
        <v>70</v>
      </c>
      <c r="F61" s="2" t="s">
        <v>64</v>
      </c>
      <c r="G61" s="2" t="s">
        <v>441</v>
      </c>
    </row>
    <row r="62" spans="1:8" ht="16.95" customHeight="1" x14ac:dyDescent="0.5">
      <c r="A62" s="2">
        <v>61</v>
      </c>
      <c r="B62" s="2" t="s">
        <v>70</v>
      </c>
      <c r="C62" s="2" t="s">
        <v>224</v>
      </c>
      <c r="D62" s="3">
        <v>416</v>
      </c>
      <c r="E62" s="2" t="s">
        <v>70</v>
      </c>
      <c r="F62" s="2" t="s">
        <v>65</v>
      </c>
      <c r="G62" s="2" t="s">
        <v>539</v>
      </c>
      <c r="H62" s="2" t="s">
        <v>556</v>
      </c>
    </row>
    <row r="63" spans="1:8" ht="16.95" customHeight="1" x14ac:dyDescent="0.5">
      <c r="A63" s="2">
        <v>62</v>
      </c>
      <c r="B63" s="2" t="s">
        <v>70</v>
      </c>
      <c r="C63" s="2" t="s">
        <v>224</v>
      </c>
      <c r="D63" s="3">
        <v>417</v>
      </c>
      <c r="E63" s="2" t="s">
        <v>70</v>
      </c>
      <c r="F63" s="2" t="s">
        <v>200</v>
      </c>
      <c r="G63" s="2" t="s">
        <v>406</v>
      </c>
    </row>
    <row r="64" spans="1:8" ht="16.95" customHeight="1" x14ac:dyDescent="0.5">
      <c r="A64" s="2">
        <v>63</v>
      </c>
      <c r="B64" s="2" t="s">
        <v>70</v>
      </c>
      <c r="C64" s="2" t="s">
        <v>224</v>
      </c>
      <c r="D64" s="3">
        <v>418</v>
      </c>
      <c r="E64" s="2" t="s">
        <v>70</v>
      </c>
      <c r="F64" s="2" t="s">
        <v>66</v>
      </c>
      <c r="G64" s="2" t="s">
        <v>554</v>
      </c>
    </row>
    <row r="65" spans="1:8" ht="16.95" customHeight="1" x14ac:dyDescent="0.5">
      <c r="A65" s="2">
        <v>64</v>
      </c>
      <c r="B65" s="2" t="s">
        <v>70</v>
      </c>
      <c r="C65" s="2" t="s">
        <v>224</v>
      </c>
      <c r="D65" s="3">
        <v>419</v>
      </c>
      <c r="E65" s="2" t="s">
        <v>70</v>
      </c>
      <c r="F65" s="2" t="s">
        <v>67</v>
      </c>
      <c r="G65" s="2" t="s">
        <v>547</v>
      </c>
    </row>
    <row r="66" spans="1:8" ht="16.95" customHeight="1" x14ac:dyDescent="0.5">
      <c r="A66" s="2">
        <v>65</v>
      </c>
      <c r="B66" s="2" t="s">
        <v>73</v>
      </c>
      <c r="C66" s="2" t="s">
        <v>71</v>
      </c>
      <c r="D66" s="3" t="s">
        <v>228</v>
      </c>
      <c r="E66" s="2" t="s">
        <v>242</v>
      </c>
      <c r="G66" s="2" t="s">
        <v>73</v>
      </c>
    </row>
    <row r="67" spans="1:8" ht="16.95" customHeight="1" x14ac:dyDescent="0.5">
      <c r="A67" s="2">
        <v>66</v>
      </c>
      <c r="B67" s="2" t="s">
        <v>73</v>
      </c>
      <c r="C67" s="2" t="s">
        <v>71</v>
      </c>
      <c r="D67" s="3" t="s">
        <v>229</v>
      </c>
      <c r="E67" s="2" t="s">
        <v>73</v>
      </c>
      <c r="G67" s="2" t="s">
        <v>73</v>
      </c>
    </row>
    <row r="68" spans="1:8" ht="16.95" customHeight="1" x14ac:dyDescent="0.5">
      <c r="A68" s="2">
        <v>67</v>
      </c>
      <c r="B68" s="2" t="s">
        <v>73</v>
      </c>
      <c r="C68" s="2" t="s">
        <v>71</v>
      </c>
      <c r="D68" s="3" t="s">
        <v>230</v>
      </c>
      <c r="E68" s="2" t="s">
        <v>243</v>
      </c>
      <c r="G68" s="2" t="s">
        <v>243</v>
      </c>
    </row>
    <row r="69" spans="1:8" ht="16.95" customHeight="1" x14ac:dyDescent="0.5">
      <c r="A69" s="2">
        <v>68</v>
      </c>
      <c r="B69" s="2" t="s">
        <v>73</v>
      </c>
      <c r="C69" s="2" t="s">
        <v>71</v>
      </c>
      <c r="D69" s="3" t="s">
        <v>231</v>
      </c>
      <c r="E69" s="2" t="s">
        <v>244</v>
      </c>
      <c r="G69" s="2" t="s">
        <v>442</v>
      </c>
    </row>
    <row r="70" spans="1:8" ht="16.95" customHeight="1" x14ac:dyDescent="0.5">
      <c r="A70" s="2">
        <v>69</v>
      </c>
      <c r="B70" s="2" t="s">
        <v>195</v>
      </c>
      <c r="C70" s="2" t="s">
        <v>71</v>
      </c>
      <c r="D70" s="3" t="s">
        <v>232</v>
      </c>
      <c r="E70" s="2" t="s">
        <v>245</v>
      </c>
      <c r="G70" s="2" t="s">
        <v>417</v>
      </c>
      <c r="H70" s="2" t="s">
        <v>84</v>
      </c>
    </row>
    <row r="71" spans="1:8" ht="16.95" customHeight="1" x14ac:dyDescent="0.5">
      <c r="A71" s="2">
        <v>70</v>
      </c>
      <c r="B71" s="2" t="s">
        <v>195</v>
      </c>
      <c r="C71" s="2" t="s">
        <v>71</v>
      </c>
      <c r="D71" s="3" t="s">
        <v>233</v>
      </c>
      <c r="E71" s="2" t="s">
        <v>246</v>
      </c>
      <c r="G71" s="2" t="s">
        <v>139</v>
      </c>
      <c r="H71" s="2" t="s">
        <v>84</v>
      </c>
    </row>
    <row r="72" spans="1:8" ht="16.95" customHeight="1" x14ac:dyDescent="0.5">
      <c r="A72" s="2">
        <v>71</v>
      </c>
      <c r="B72" s="2" t="s">
        <v>195</v>
      </c>
      <c r="C72" s="2" t="s">
        <v>71</v>
      </c>
      <c r="D72" s="3" t="s">
        <v>234</v>
      </c>
      <c r="E72" s="2" t="s">
        <v>247</v>
      </c>
      <c r="G72" s="2" t="s">
        <v>416</v>
      </c>
      <c r="H72" s="2" t="s">
        <v>84</v>
      </c>
    </row>
    <row r="73" spans="1:8" ht="16.95" customHeight="1" x14ac:dyDescent="0.5">
      <c r="A73" s="2">
        <v>72</v>
      </c>
      <c r="B73" s="2" t="s">
        <v>195</v>
      </c>
      <c r="C73" s="2" t="s">
        <v>71</v>
      </c>
      <c r="D73" s="3" t="s">
        <v>235</v>
      </c>
      <c r="E73" s="2" t="s">
        <v>248</v>
      </c>
      <c r="G73" s="2" t="s">
        <v>417</v>
      </c>
      <c r="H73" s="2" t="s">
        <v>84</v>
      </c>
    </row>
    <row r="74" spans="1:8" ht="16.95" customHeight="1" x14ac:dyDescent="0.5">
      <c r="A74" s="2">
        <v>73</v>
      </c>
      <c r="B74" s="2" t="s">
        <v>195</v>
      </c>
      <c r="C74" s="2" t="s">
        <v>71</v>
      </c>
      <c r="D74" s="3" t="s">
        <v>236</v>
      </c>
      <c r="E74" s="2" t="s">
        <v>42</v>
      </c>
      <c r="G74" s="2" t="s">
        <v>42</v>
      </c>
      <c r="H74" s="2" t="s">
        <v>497</v>
      </c>
    </row>
    <row r="75" spans="1:8" ht="16.95" customHeight="1" x14ac:dyDescent="0.5">
      <c r="A75" s="2">
        <v>74</v>
      </c>
      <c r="B75" s="2" t="s">
        <v>195</v>
      </c>
      <c r="C75" s="2" t="s">
        <v>71</v>
      </c>
      <c r="D75" s="3" t="s">
        <v>237</v>
      </c>
      <c r="E75" s="2" t="s">
        <v>249</v>
      </c>
      <c r="G75" s="2" t="s">
        <v>416</v>
      </c>
      <c r="H75" s="2" t="s">
        <v>415</v>
      </c>
    </row>
    <row r="76" spans="1:8" ht="16.95" customHeight="1" x14ac:dyDescent="0.5">
      <c r="A76" s="2">
        <v>75</v>
      </c>
      <c r="B76" s="2" t="s">
        <v>73</v>
      </c>
      <c r="C76" s="2" t="s">
        <v>71</v>
      </c>
      <c r="D76" s="3" t="s">
        <v>238</v>
      </c>
      <c r="E76" s="2" t="s">
        <v>250</v>
      </c>
      <c r="G76" s="2" t="s">
        <v>448</v>
      </c>
    </row>
    <row r="77" spans="1:8" ht="16.95" customHeight="1" x14ac:dyDescent="0.5">
      <c r="A77" s="2">
        <v>76</v>
      </c>
      <c r="B77" s="2" t="s">
        <v>70</v>
      </c>
      <c r="C77" s="2" t="s">
        <v>71</v>
      </c>
      <c r="D77" s="3" t="s">
        <v>239</v>
      </c>
      <c r="E77" s="2" t="s">
        <v>251</v>
      </c>
      <c r="G77" s="2" t="s">
        <v>402</v>
      </c>
    </row>
    <row r="78" spans="1:8" ht="16.95" customHeight="1" x14ac:dyDescent="0.5">
      <c r="A78" s="2">
        <v>77</v>
      </c>
      <c r="B78" s="2" t="s">
        <v>70</v>
      </c>
      <c r="C78" s="2" t="s">
        <v>71</v>
      </c>
      <c r="D78" s="3" t="s">
        <v>240</v>
      </c>
      <c r="E78" s="2" t="s">
        <v>252</v>
      </c>
      <c r="G78" s="2" t="s">
        <v>202</v>
      </c>
    </row>
    <row r="79" spans="1:8" ht="16.95" customHeight="1" x14ac:dyDescent="0.5">
      <c r="A79" s="2">
        <v>78</v>
      </c>
      <c r="B79" s="2" t="s">
        <v>73</v>
      </c>
      <c r="C79" s="2" t="s">
        <v>71</v>
      </c>
      <c r="D79" s="3" t="s">
        <v>241</v>
      </c>
      <c r="E79" s="2" t="s">
        <v>253</v>
      </c>
      <c r="G79" s="2" t="s">
        <v>448</v>
      </c>
    </row>
    <row r="80" spans="1:8" ht="16.95" customHeight="1" x14ac:dyDescent="0.5">
      <c r="A80" s="2">
        <v>79</v>
      </c>
      <c r="B80" s="2" t="s">
        <v>73</v>
      </c>
      <c r="C80" s="2" t="s">
        <v>254</v>
      </c>
      <c r="D80" s="3" t="s">
        <v>255</v>
      </c>
      <c r="E80" s="2" t="s">
        <v>277</v>
      </c>
      <c r="G80" s="2" t="s">
        <v>73</v>
      </c>
    </row>
    <row r="81" spans="1:8" ht="16.95" customHeight="1" x14ac:dyDescent="0.5">
      <c r="A81" s="2">
        <v>80</v>
      </c>
      <c r="B81" s="2" t="s">
        <v>195</v>
      </c>
      <c r="C81" s="2" t="s">
        <v>254</v>
      </c>
      <c r="D81" s="3" t="s">
        <v>256</v>
      </c>
      <c r="E81" s="2" t="s">
        <v>278</v>
      </c>
      <c r="G81" s="2" t="s">
        <v>418</v>
      </c>
    </row>
    <row r="82" spans="1:8" ht="16.95" customHeight="1" x14ac:dyDescent="0.5">
      <c r="A82" s="2">
        <v>81</v>
      </c>
      <c r="B82" s="2" t="s">
        <v>195</v>
      </c>
      <c r="C82" s="2" t="s">
        <v>254</v>
      </c>
      <c r="D82" s="3" t="s">
        <v>257</v>
      </c>
      <c r="E82" s="2" t="s">
        <v>279</v>
      </c>
      <c r="G82" s="2" t="s">
        <v>418</v>
      </c>
      <c r="H82" s="2" t="s">
        <v>69</v>
      </c>
    </row>
    <row r="83" spans="1:8" ht="16.95" customHeight="1" x14ac:dyDescent="0.5">
      <c r="A83" s="2">
        <v>82</v>
      </c>
      <c r="B83" s="2" t="s">
        <v>195</v>
      </c>
      <c r="C83" s="2" t="s">
        <v>254</v>
      </c>
      <c r="D83" s="3" t="s">
        <v>258</v>
      </c>
      <c r="E83" s="2" t="s">
        <v>197</v>
      </c>
      <c r="G83" s="2" t="s">
        <v>418</v>
      </c>
    </row>
    <row r="84" spans="1:8" ht="16.95" customHeight="1" x14ac:dyDescent="0.5">
      <c r="A84" s="2">
        <v>83</v>
      </c>
      <c r="B84" s="2" t="s">
        <v>195</v>
      </c>
      <c r="C84" s="2" t="s">
        <v>254</v>
      </c>
      <c r="D84" s="3" t="s">
        <v>259</v>
      </c>
      <c r="E84" s="2" t="s">
        <v>280</v>
      </c>
      <c r="G84" s="2" t="s">
        <v>418</v>
      </c>
    </row>
    <row r="85" spans="1:8" ht="16.95" customHeight="1" x14ac:dyDescent="0.5">
      <c r="A85" s="2">
        <v>84</v>
      </c>
      <c r="B85" s="2" t="s">
        <v>195</v>
      </c>
      <c r="C85" s="2" t="s">
        <v>254</v>
      </c>
      <c r="D85" s="3" t="s">
        <v>260</v>
      </c>
      <c r="E85" s="2" t="s">
        <v>281</v>
      </c>
      <c r="G85" s="2" t="s">
        <v>418</v>
      </c>
      <c r="H85" s="2" t="s">
        <v>419</v>
      </c>
    </row>
    <row r="86" spans="1:8" ht="16.95" customHeight="1" x14ac:dyDescent="0.5">
      <c r="A86" s="2">
        <v>85</v>
      </c>
      <c r="B86" s="2" t="s">
        <v>195</v>
      </c>
      <c r="C86" s="2" t="s">
        <v>254</v>
      </c>
      <c r="D86" s="3" t="s">
        <v>261</v>
      </c>
      <c r="E86" s="2" t="s">
        <v>282</v>
      </c>
      <c r="G86" s="2" t="s">
        <v>418</v>
      </c>
    </row>
    <row r="87" spans="1:8" ht="16.95" customHeight="1" x14ac:dyDescent="0.5">
      <c r="A87" s="2">
        <v>86</v>
      </c>
      <c r="B87" s="2" t="s">
        <v>195</v>
      </c>
      <c r="C87" s="2" t="s">
        <v>254</v>
      </c>
      <c r="D87" s="3" t="s">
        <v>262</v>
      </c>
      <c r="E87" s="2" t="s">
        <v>198</v>
      </c>
      <c r="G87" s="2" t="s">
        <v>523</v>
      </c>
    </row>
    <row r="88" spans="1:8" ht="16.95" customHeight="1" x14ac:dyDescent="0.5">
      <c r="A88" s="2">
        <v>87</v>
      </c>
      <c r="B88" s="2" t="s">
        <v>73</v>
      </c>
      <c r="C88" s="2" t="s">
        <v>254</v>
      </c>
      <c r="D88" s="3" t="s">
        <v>263</v>
      </c>
      <c r="E88" s="2" t="s">
        <v>243</v>
      </c>
      <c r="G88" s="2" t="s">
        <v>243</v>
      </c>
    </row>
    <row r="89" spans="1:8" ht="16.95" customHeight="1" x14ac:dyDescent="0.5">
      <c r="A89" s="2">
        <v>88</v>
      </c>
      <c r="B89" s="2" t="s">
        <v>73</v>
      </c>
      <c r="C89" s="2" t="s">
        <v>254</v>
      </c>
      <c r="D89" s="3" t="s">
        <v>264</v>
      </c>
      <c r="E89" s="2" t="s">
        <v>73</v>
      </c>
      <c r="G89" s="2" t="s">
        <v>73</v>
      </c>
    </row>
    <row r="90" spans="1:8" ht="16.95" customHeight="1" x14ac:dyDescent="0.5">
      <c r="A90" s="2">
        <v>89</v>
      </c>
      <c r="B90" s="2" t="s">
        <v>73</v>
      </c>
      <c r="C90" s="2" t="s">
        <v>254</v>
      </c>
      <c r="D90" s="3" t="s">
        <v>265</v>
      </c>
      <c r="E90" s="2" t="s">
        <v>244</v>
      </c>
      <c r="G90" s="2" t="s">
        <v>440</v>
      </c>
    </row>
    <row r="91" spans="1:8" ht="16.95" customHeight="1" x14ac:dyDescent="0.5">
      <c r="A91" s="2">
        <v>90</v>
      </c>
      <c r="B91" s="2" t="s">
        <v>195</v>
      </c>
      <c r="C91" s="2" t="s">
        <v>254</v>
      </c>
      <c r="D91" s="3" t="s">
        <v>266</v>
      </c>
      <c r="E91" s="2" t="s">
        <v>283</v>
      </c>
      <c r="G91" s="2" t="s">
        <v>420</v>
      </c>
    </row>
    <row r="92" spans="1:8" ht="16.95" customHeight="1" x14ac:dyDescent="0.5">
      <c r="A92" s="2">
        <v>91</v>
      </c>
      <c r="B92" s="2" t="s">
        <v>195</v>
      </c>
      <c r="C92" s="2" t="s">
        <v>254</v>
      </c>
      <c r="D92" s="3" t="s">
        <v>267</v>
      </c>
      <c r="E92" s="2" t="s">
        <v>284</v>
      </c>
      <c r="G92" s="2" t="s">
        <v>420</v>
      </c>
    </row>
    <row r="93" spans="1:8" ht="16.95" customHeight="1" x14ac:dyDescent="0.5">
      <c r="A93" s="2">
        <v>92</v>
      </c>
      <c r="B93" s="2" t="s">
        <v>195</v>
      </c>
      <c r="C93" s="2" t="s">
        <v>254</v>
      </c>
      <c r="D93" s="3" t="s">
        <v>268</v>
      </c>
      <c r="E93" s="2" t="s">
        <v>285</v>
      </c>
      <c r="G93" s="2" t="s">
        <v>420</v>
      </c>
    </row>
    <row r="94" spans="1:8" ht="16.95" customHeight="1" x14ac:dyDescent="0.5">
      <c r="A94" s="2">
        <v>93</v>
      </c>
      <c r="B94" s="2" t="s">
        <v>195</v>
      </c>
      <c r="C94" s="2" t="s">
        <v>254</v>
      </c>
      <c r="D94" s="3" t="s">
        <v>269</v>
      </c>
      <c r="E94" s="2" t="s">
        <v>286</v>
      </c>
      <c r="G94" s="2" t="s">
        <v>420</v>
      </c>
    </row>
    <row r="95" spans="1:8" ht="16.95" customHeight="1" x14ac:dyDescent="0.5">
      <c r="A95" s="2">
        <v>94</v>
      </c>
      <c r="B95" s="2" t="s">
        <v>195</v>
      </c>
      <c r="C95" s="2" t="s">
        <v>254</v>
      </c>
      <c r="D95" s="3" t="s">
        <v>270</v>
      </c>
      <c r="E95" s="2" t="s">
        <v>287</v>
      </c>
      <c r="G95" s="2" t="s">
        <v>420</v>
      </c>
    </row>
    <row r="96" spans="1:8" ht="16.95" customHeight="1" x14ac:dyDescent="0.5">
      <c r="A96" s="2">
        <v>95</v>
      </c>
      <c r="B96" s="2" t="s">
        <v>195</v>
      </c>
      <c r="C96" s="2" t="s">
        <v>254</v>
      </c>
      <c r="D96" s="3" t="s">
        <v>271</v>
      </c>
      <c r="E96" s="2" t="s">
        <v>288</v>
      </c>
      <c r="G96" s="2" t="s">
        <v>420</v>
      </c>
    </row>
    <row r="97" spans="1:7" ht="16.95" customHeight="1" x14ac:dyDescent="0.5">
      <c r="A97" s="2">
        <v>96</v>
      </c>
      <c r="B97" s="2" t="s">
        <v>194</v>
      </c>
      <c r="C97" s="2" t="s">
        <v>254</v>
      </c>
      <c r="D97" s="3" t="s">
        <v>272</v>
      </c>
      <c r="E97" s="2" t="s">
        <v>202</v>
      </c>
      <c r="G97" s="2" t="s">
        <v>202</v>
      </c>
    </row>
    <row r="98" spans="1:7" ht="16.95" customHeight="1" x14ac:dyDescent="0.5">
      <c r="A98" s="2">
        <v>97</v>
      </c>
      <c r="B98" s="2" t="s">
        <v>195</v>
      </c>
      <c r="C98" s="2" t="s">
        <v>254</v>
      </c>
      <c r="D98" s="3" t="s">
        <v>273</v>
      </c>
      <c r="E98" s="2" t="s">
        <v>289</v>
      </c>
      <c r="G98" s="2" t="s">
        <v>408</v>
      </c>
    </row>
    <row r="99" spans="1:7" ht="16.95" customHeight="1" x14ac:dyDescent="0.5">
      <c r="A99" s="2">
        <v>98</v>
      </c>
      <c r="B99" s="2" t="s">
        <v>73</v>
      </c>
      <c r="C99" s="2" t="s">
        <v>254</v>
      </c>
      <c r="D99" s="3" t="s">
        <v>274</v>
      </c>
      <c r="E99" s="2" t="s">
        <v>290</v>
      </c>
      <c r="G99" s="2" t="s">
        <v>448</v>
      </c>
    </row>
    <row r="100" spans="1:7" ht="16.95" customHeight="1" x14ac:dyDescent="0.5">
      <c r="A100" s="2">
        <v>99</v>
      </c>
      <c r="B100" s="2" t="s">
        <v>73</v>
      </c>
      <c r="C100" s="2" t="s">
        <v>254</v>
      </c>
      <c r="D100" s="3" t="s">
        <v>275</v>
      </c>
      <c r="E100" s="2" t="s">
        <v>291</v>
      </c>
      <c r="G100" s="2" t="s">
        <v>448</v>
      </c>
    </row>
    <row r="101" spans="1:7" ht="16.95" customHeight="1" x14ac:dyDescent="0.5">
      <c r="A101" s="2">
        <v>100</v>
      </c>
      <c r="B101" s="2" t="s">
        <v>73</v>
      </c>
      <c r="C101" s="2" t="s">
        <v>254</v>
      </c>
      <c r="D101" s="3" t="s">
        <v>276</v>
      </c>
      <c r="E101" s="2" t="s">
        <v>292</v>
      </c>
      <c r="G101" s="2" t="s">
        <v>448</v>
      </c>
    </row>
    <row r="102" spans="1:7" ht="16.95" customHeight="1" x14ac:dyDescent="0.5">
      <c r="A102" s="2">
        <v>101</v>
      </c>
      <c r="B102" s="2" t="s">
        <v>73</v>
      </c>
      <c r="C102" s="2" t="s">
        <v>293</v>
      </c>
      <c r="D102" s="3" t="s">
        <v>294</v>
      </c>
      <c r="E102" s="2" t="s">
        <v>306</v>
      </c>
      <c r="G102" s="2" t="s">
        <v>73</v>
      </c>
    </row>
    <row r="103" spans="1:7" ht="16.95" customHeight="1" x14ac:dyDescent="0.5">
      <c r="A103" s="2">
        <v>102</v>
      </c>
      <c r="B103" s="2" t="s">
        <v>195</v>
      </c>
      <c r="C103" s="2" t="s">
        <v>293</v>
      </c>
      <c r="D103" s="3" t="s">
        <v>295</v>
      </c>
      <c r="E103" s="2" t="s">
        <v>307</v>
      </c>
      <c r="G103" s="2" t="s">
        <v>410</v>
      </c>
    </row>
    <row r="104" spans="1:7" ht="16.95" customHeight="1" x14ac:dyDescent="0.5">
      <c r="A104" s="2">
        <v>103</v>
      </c>
      <c r="B104" s="2" t="s">
        <v>195</v>
      </c>
      <c r="C104" s="2" t="s">
        <v>293</v>
      </c>
      <c r="D104" s="3" t="s">
        <v>296</v>
      </c>
      <c r="E104" s="2" t="s">
        <v>308</v>
      </c>
      <c r="G104" s="2" t="s">
        <v>410</v>
      </c>
    </row>
    <row r="105" spans="1:7" ht="16.95" customHeight="1" x14ac:dyDescent="0.5">
      <c r="A105" s="2">
        <v>104</v>
      </c>
      <c r="B105" s="2" t="s">
        <v>70</v>
      </c>
      <c r="C105" s="2" t="s">
        <v>293</v>
      </c>
      <c r="D105" s="3" t="s">
        <v>297</v>
      </c>
      <c r="E105" s="2" t="s">
        <v>202</v>
      </c>
      <c r="G105" s="2" t="s">
        <v>202</v>
      </c>
    </row>
    <row r="106" spans="1:7" ht="16.95" customHeight="1" x14ac:dyDescent="0.5">
      <c r="A106" s="2">
        <v>105</v>
      </c>
      <c r="B106" s="2" t="s">
        <v>73</v>
      </c>
      <c r="C106" s="2" t="s">
        <v>293</v>
      </c>
      <c r="D106" s="3" t="s">
        <v>298</v>
      </c>
      <c r="E106" s="2" t="s">
        <v>309</v>
      </c>
      <c r="G106" s="2" t="s">
        <v>80</v>
      </c>
    </row>
    <row r="107" spans="1:7" ht="16.95" customHeight="1" x14ac:dyDescent="0.5">
      <c r="A107" s="2">
        <v>106</v>
      </c>
      <c r="B107" s="2" t="s">
        <v>195</v>
      </c>
      <c r="C107" s="2" t="s">
        <v>293</v>
      </c>
      <c r="D107" s="3" t="s">
        <v>299</v>
      </c>
      <c r="E107" s="2" t="s">
        <v>198</v>
      </c>
      <c r="G107" s="2" t="s">
        <v>523</v>
      </c>
    </row>
    <row r="108" spans="1:7" ht="16.95" customHeight="1" x14ac:dyDescent="0.5">
      <c r="A108" s="2">
        <v>107</v>
      </c>
      <c r="B108" s="2" t="s">
        <v>73</v>
      </c>
      <c r="C108" s="2" t="s">
        <v>293</v>
      </c>
      <c r="D108" s="3" t="s">
        <v>300</v>
      </c>
      <c r="E108" s="2" t="s">
        <v>243</v>
      </c>
      <c r="G108" s="2" t="s">
        <v>405</v>
      </c>
    </row>
    <row r="109" spans="1:7" ht="16.95" customHeight="1" x14ac:dyDescent="0.5">
      <c r="A109" s="2">
        <v>108</v>
      </c>
      <c r="B109" s="2" t="s">
        <v>73</v>
      </c>
      <c r="C109" s="2" t="s">
        <v>293</v>
      </c>
      <c r="D109" s="3" t="s">
        <v>301</v>
      </c>
      <c r="E109" s="2" t="s">
        <v>310</v>
      </c>
      <c r="G109" s="2" t="s">
        <v>448</v>
      </c>
    </row>
    <row r="110" spans="1:7" ht="16.95" customHeight="1" x14ac:dyDescent="0.5">
      <c r="A110" s="2">
        <v>109</v>
      </c>
      <c r="B110" s="2" t="s">
        <v>73</v>
      </c>
      <c r="C110" s="2" t="s">
        <v>293</v>
      </c>
      <c r="D110" s="3" t="s">
        <v>302</v>
      </c>
      <c r="E110" s="2" t="s">
        <v>73</v>
      </c>
      <c r="G110" s="2" t="s">
        <v>73</v>
      </c>
    </row>
    <row r="111" spans="1:7" ht="16.95" customHeight="1" x14ac:dyDescent="0.5">
      <c r="A111" s="2">
        <v>110</v>
      </c>
      <c r="B111" s="2" t="s">
        <v>73</v>
      </c>
      <c r="C111" s="2" t="s">
        <v>293</v>
      </c>
      <c r="D111" s="3" t="s">
        <v>303</v>
      </c>
      <c r="E111" s="2" t="s">
        <v>244</v>
      </c>
      <c r="G111" s="2" t="s">
        <v>440</v>
      </c>
    </row>
    <row r="112" spans="1:7" ht="16.95" customHeight="1" x14ac:dyDescent="0.5">
      <c r="A112" s="2">
        <v>111</v>
      </c>
      <c r="B112" s="2" t="s">
        <v>195</v>
      </c>
      <c r="C112" s="2" t="s">
        <v>293</v>
      </c>
      <c r="D112" s="3" t="s">
        <v>304</v>
      </c>
      <c r="E112" s="2" t="s">
        <v>283</v>
      </c>
      <c r="G112" s="2" t="s">
        <v>421</v>
      </c>
    </row>
    <row r="113" spans="1:7" ht="16.95" customHeight="1" x14ac:dyDescent="0.5">
      <c r="A113" s="2">
        <v>112</v>
      </c>
      <c r="B113" s="2" t="s">
        <v>73</v>
      </c>
      <c r="C113" s="2" t="s">
        <v>293</v>
      </c>
      <c r="D113" s="3" t="s">
        <v>305</v>
      </c>
      <c r="E113" s="2" t="s">
        <v>290</v>
      </c>
      <c r="G113" s="2" t="s">
        <v>448</v>
      </c>
    </row>
    <row r="114" spans="1:7" ht="16.95" customHeight="1" x14ac:dyDescent="0.5">
      <c r="A114" s="2">
        <v>113</v>
      </c>
      <c r="B114" s="2" t="s">
        <v>73</v>
      </c>
      <c r="C114" s="2" t="s">
        <v>72</v>
      </c>
      <c r="D114" s="3" t="s">
        <v>312</v>
      </c>
      <c r="E114" s="2" t="s">
        <v>73</v>
      </c>
      <c r="G114" s="2" t="s">
        <v>73</v>
      </c>
    </row>
    <row r="115" spans="1:7" ht="16.95" customHeight="1" x14ac:dyDescent="0.5">
      <c r="A115" s="2">
        <v>114</v>
      </c>
      <c r="B115" s="2" t="s">
        <v>73</v>
      </c>
      <c r="C115" s="2" t="s">
        <v>72</v>
      </c>
      <c r="D115" s="3" t="s">
        <v>313</v>
      </c>
      <c r="E115" s="2" t="s">
        <v>324</v>
      </c>
      <c r="G115" s="2" t="s">
        <v>440</v>
      </c>
    </row>
    <row r="116" spans="1:7" ht="16.95" customHeight="1" x14ac:dyDescent="0.5">
      <c r="A116" s="2">
        <v>115</v>
      </c>
      <c r="B116" s="2" t="s">
        <v>73</v>
      </c>
      <c r="C116" s="2" t="s">
        <v>311</v>
      </c>
      <c r="D116" s="3" t="s">
        <v>314</v>
      </c>
      <c r="E116" s="2" t="s">
        <v>243</v>
      </c>
      <c r="G116" s="2" t="s">
        <v>243</v>
      </c>
    </row>
    <row r="117" spans="1:7" ht="16.95" customHeight="1" x14ac:dyDescent="0.5">
      <c r="A117" s="2">
        <v>116</v>
      </c>
      <c r="B117" s="2" t="s">
        <v>195</v>
      </c>
      <c r="C117" s="2" t="s">
        <v>311</v>
      </c>
      <c r="D117" s="3" t="s">
        <v>315</v>
      </c>
      <c r="E117" s="2" t="s">
        <v>325</v>
      </c>
      <c r="G117" s="2" t="s">
        <v>523</v>
      </c>
    </row>
    <row r="118" spans="1:7" ht="16.95" customHeight="1" x14ac:dyDescent="0.5">
      <c r="A118" s="2">
        <v>117</v>
      </c>
      <c r="B118" s="2" t="s">
        <v>195</v>
      </c>
      <c r="C118" s="2" t="s">
        <v>311</v>
      </c>
      <c r="D118" s="3" t="s">
        <v>316</v>
      </c>
      <c r="E118" s="2" t="s">
        <v>326</v>
      </c>
      <c r="G118" s="2" t="s">
        <v>523</v>
      </c>
    </row>
    <row r="119" spans="1:7" ht="16.95" customHeight="1" x14ac:dyDescent="0.5">
      <c r="A119" s="2">
        <v>118</v>
      </c>
      <c r="B119" s="2" t="s">
        <v>195</v>
      </c>
      <c r="C119" s="2" t="s">
        <v>311</v>
      </c>
      <c r="D119" s="3" t="s">
        <v>317</v>
      </c>
      <c r="E119" s="2" t="s">
        <v>327</v>
      </c>
      <c r="G119" s="2" t="s">
        <v>523</v>
      </c>
    </row>
    <row r="120" spans="1:7" ht="16.95" customHeight="1" x14ac:dyDescent="0.5">
      <c r="A120" s="2">
        <v>119</v>
      </c>
      <c r="B120" s="2" t="s">
        <v>73</v>
      </c>
      <c r="C120" s="2" t="s">
        <v>311</v>
      </c>
      <c r="D120" s="3" t="s">
        <v>318</v>
      </c>
      <c r="E120" s="2" t="s">
        <v>470</v>
      </c>
      <c r="G120" s="2" t="s">
        <v>440</v>
      </c>
    </row>
    <row r="121" spans="1:7" ht="16.95" customHeight="1" x14ac:dyDescent="0.5">
      <c r="A121" s="2">
        <v>120</v>
      </c>
      <c r="B121" s="2" t="s">
        <v>73</v>
      </c>
      <c r="C121" s="2" t="s">
        <v>311</v>
      </c>
      <c r="D121" s="3" t="s">
        <v>319</v>
      </c>
      <c r="E121" s="2" t="s">
        <v>328</v>
      </c>
      <c r="G121" s="2" t="s">
        <v>443</v>
      </c>
    </row>
    <row r="122" spans="1:7" ht="16.95" customHeight="1" x14ac:dyDescent="0.5">
      <c r="A122" s="2">
        <v>121</v>
      </c>
      <c r="B122" s="2" t="s">
        <v>73</v>
      </c>
      <c r="C122" s="2" t="s">
        <v>311</v>
      </c>
      <c r="D122" s="3" t="s">
        <v>320</v>
      </c>
      <c r="E122" s="2" t="s">
        <v>329</v>
      </c>
      <c r="G122" s="2" t="s">
        <v>443</v>
      </c>
    </row>
    <row r="123" spans="1:7" ht="16.95" customHeight="1" x14ac:dyDescent="0.5">
      <c r="A123" s="2">
        <v>122</v>
      </c>
      <c r="B123" s="2" t="s">
        <v>73</v>
      </c>
      <c r="C123" s="2" t="s">
        <v>311</v>
      </c>
      <c r="D123" s="3" t="s">
        <v>321</v>
      </c>
      <c r="E123" s="2" t="s">
        <v>330</v>
      </c>
      <c r="G123" s="2" t="s">
        <v>443</v>
      </c>
    </row>
    <row r="124" spans="1:7" ht="16.95" customHeight="1" x14ac:dyDescent="0.5">
      <c r="A124" s="2">
        <v>123</v>
      </c>
      <c r="B124" s="2" t="s">
        <v>73</v>
      </c>
      <c r="C124" s="2" t="s">
        <v>311</v>
      </c>
      <c r="D124" s="3" t="s">
        <v>322</v>
      </c>
      <c r="E124" s="2" t="s">
        <v>331</v>
      </c>
      <c r="G124" s="2" t="s">
        <v>443</v>
      </c>
    </row>
    <row r="125" spans="1:7" ht="16.95" customHeight="1" x14ac:dyDescent="0.5">
      <c r="A125" s="2">
        <v>124</v>
      </c>
      <c r="B125" s="2" t="s">
        <v>73</v>
      </c>
      <c r="C125" s="2" t="s">
        <v>311</v>
      </c>
      <c r="D125" s="3" t="s">
        <v>323</v>
      </c>
      <c r="E125" s="2" t="s">
        <v>332</v>
      </c>
      <c r="G125" s="2" t="s">
        <v>448</v>
      </c>
    </row>
    <row r="126" spans="1:7" ht="16.95" customHeight="1" x14ac:dyDescent="0.5">
      <c r="A126" s="2">
        <v>125</v>
      </c>
      <c r="B126" s="2" t="s">
        <v>73</v>
      </c>
      <c r="C126" s="2" t="s">
        <v>333</v>
      </c>
      <c r="E126" s="2" t="s">
        <v>73</v>
      </c>
      <c r="F126" s="2" t="s">
        <v>74</v>
      </c>
      <c r="G126" s="2" t="s">
        <v>73</v>
      </c>
    </row>
    <row r="127" spans="1:7" ht="16.95" customHeight="1" x14ac:dyDescent="0.5">
      <c r="A127" s="2">
        <v>126</v>
      </c>
      <c r="B127" s="2" t="s">
        <v>73</v>
      </c>
      <c r="C127" s="2" t="s">
        <v>333</v>
      </c>
      <c r="E127" s="2" t="s">
        <v>73</v>
      </c>
      <c r="F127" s="2" t="s">
        <v>77</v>
      </c>
      <c r="G127" s="2" t="s">
        <v>73</v>
      </c>
    </row>
    <row r="128" spans="1:7" ht="16.95" customHeight="1" x14ac:dyDescent="0.5">
      <c r="A128" s="2">
        <v>127</v>
      </c>
      <c r="B128" s="2" t="s">
        <v>73</v>
      </c>
      <c r="C128" s="2" t="s">
        <v>333</v>
      </c>
      <c r="E128" s="2" t="s">
        <v>75</v>
      </c>
      <c r="F128" s="2" t="s">
        <v>76</v>
      </c>
      <c r="G128" s="2" t="s">
        <v>243</v>
      </c>
    </row>
    <row r="129" spans="1:7" ht="16.95" customHeight="1" x14ac:dyDescent="0.5">
      <c r="A129" s="2">
        <v>128</v>
      </c>
      <c r="B129" s="2" t="s">
        <v>73</v>
      </c>
      <c r="C129" s="2" t="s">
        <v>333</v>
      </c>
      <c r="E129" s="2" t="s">
        <v>75</v>
      </c>
      <c r="F129" s="2" t="s">
        <v>78</v>
      </c>
      <c r="G129" s="2" t="s">
        <v>440</v>
      </c>
    </row>
    <row r="130" spans="1:7" ht="16.95" customHeight="1" x14ac:dyDescent="0.5">
      <c r="A130" s="2">
        <v>129</v>
      </c>
      <c r="B130" s="2" t="s">
        <v>73</v>
      </c>
      <c r="C130" s="2" t="s">
        <v>333</v>
      </c>
      <c r="E130" s="2" t="s">
        <v>75</v>
      </c>
      <c r="F130" s="2" t="s">
        <v>79</v>
      </c>
      <c r="G130" s="2" t="s">
        <v>440</v>
      </c>
    </row>
    <row r="131" spans="1:7" ht="16.95" customHeight="1" x14ac:dyDescent="0.5">
      <c r="A131" s="2">
        <v>130</v>
      </c>
      <c r="B131" s="2" t="s">
        <v>73</v>
      </c>
      <c r="C131" s="2" t="s">
        <v>333</v>
      </c>
      <c r="E131" s="2" t="s">
        <v>80</v>
      </c>
      <c r="F131" s="2" t="s">
        <v>81</v>
      </c>
      <c r="G131" s="2" t="s">
        <v>80</v>
      </c>
    </row>
    <row r="132" spans="1:7" ht="16.95" customHeight="1" x14ac:dyDescent="0.5">
      <c r="A132" s="2">
        <v>131</v>
      </c>
      <c r="B132" s="2" t="s">
        <v>73</v>
      </c>
      <c r="C132" s="2" t="s">
        <v>333</v>
      </c>
      <c r="E132" s="2" t="s">
        <v>80</v>
      </c>
      <c r="F132" s="2" t="s">
        <v>82</v>
      </c>
      <c r="G132" s="2" t="s">
        <v>80</v>
      </c>
    </row>
    <row r="133" spans="1:7" ht="16.95" customHeight="1" x14ac:dyDescent="0.5">
      <c r="A133" s="2">
        <v>132</v>
      </c>
      <c r="B133" s="2" t="s">
        <v>73</v>
      </c>
      <c r="C133" s="2" t="s">
        <v>333</v>
      </c>
      <c r="E133" s="2" t="s">
        <v>80</v>
      </c>
      <c r="F133" s="2" t="s">
        <v>83</v>
      </c>
      <c r="G133" s="2" t="s">
        <v>80</v>
      </c>
    </row>
    <row r="134" spans="1:7" ht="16.95" customHeight="1" x14ac:dyDescent="0.5">
      <c r="A134" s="2">
        <v>133</v>
      </c>
      <c r="B134" s="2" t="s">
        <v>73</v>
      </c>
      <c r="C134" s="2" t="s">
        <v>333</v>
      </c>
      <c r="E134" s="2" t="s">
        <v>84</v>
      </c>
      <c r="F134" s="2" t="s">
        <v>85</v>
      </c>
      <c r="G134" s="2" t="s">
        <v>84</v>
      </c>
    </row>
    <row r="135" spans="1:7" ht="16.95" customHeight="1" x14ac:dyDescent="0.5">
      <c r="A135" s="2">
        <v>134</v>
      </c>
      <c r="B135" s="2" t="s">
        <v>73</v>
      </c>
      <c r="C135" s="2" t="s">
        <v>333</v>
      </c>
      <c r="E135" s="2" t="s">
        <v>84</v>
      </c>
      <c r="F135" s="2" t="s">
        <v>86</v>
      </c>
      <c r="G135" s="2" t="s">
        <v>415</v>
      </c>
    </row>
    <row r="136" spans="1:7" ht="16.95" customHeight="1" x14ac:dyDescent="0.5">
      <c r="A136" s="2">
        <v>135</v>
      </c>
      <c r="B136" s="2" t="s">
        <v>73</v>
      </c>
      <c r="C136" s="2" t="s">
        <v>333</v>
      </c>
      <c r="E136" s="2" t="s">
        <v>84</v>
      </c>
      <c r="F136" s="2" t="s">
        <v>87</v>
      </c>
      <c r="G136" s="2" t="s">
        <v>422</v>
      </c>
    </row>
    <row r="137" spans="1:7" ht="16.95" customHeight="1" x14ac:dyDescent="0.5">
      <c r="A137" s="2">
        <v>136</v>
      </c>
      <c r="B137" s="2" t="s">
        <v>73</v>
      </c>
      <c r="C137" s="2" t="s">
        <v>335</v>
      </c>
      <c r="E137" s="2" t="s">
        <v>88</v>
      </c>
      <c r="F137" s="2" t="s">
        <v>88</v>
      </c>
      <c r="G137" s="2" t="s">
        <v>73</v>
      </c>
    </row>
    <row r="138" spans="1:7" ht="16.95" customHeight="1" x14ac:dyDescent="0.5">
      <c r="A138" s="2">
        <v>137</v>
      </c>
      <c r="B138" s="2" t="s">
        <v>70</v>
      </c>
      <c r="C138" s="2" t="s">
        <v>335</v>
      </c>
      <c r="E138" s="2" t="s">
        <v>89</v>
      </c>
      <c r="F138" s="2" t="s">
        <v>90</v>
      </c>
      <c r="G138" s="2" t="s">
        <v>89</v>
      </c>
    </row>
    <row r="139" spans="1:7" ht="16.95" customHeight="1" x14ac:dyDescent="0.5">
      <c r="A139" s="2">
        <v>138</v>
      </c>
      <c r="B139" s="2" t="s">
        <v>70</v>
      </c>
      <c r="C139" s="2" t="s">
        <v>334</v>
      </c>
      <c r="E139" s="2" t="s">
        <v>89</v>
      </c>
      <c r="F139" s="2" t="s">
        <v>91</v>
      </c>
      <c r="G139" s="2" t="s">
        <v>89</v>
      </c>
    </row>
    <row r="140" spans="1:7" ht="16.95" customHeight="1" x14ac:dyDescent="0.5">
      <c r="A140" s="2">
        <v>139</v>
      </c>
      <c r="B140" s="2" t="s">
        <v>70</v>
      </c>
      <c r="C140" s="2" t="s">
        <v>334</v>
      </c>
      <c r="E140" s="2" t="s">
        <v>89</v>
      </c>
      <c r="F140" s="2" t="s">
        <v>92</v>
      </c>
      <c r="G140" s="2" t="s">
        <v>89</v>
      </c>
    </row>
    <row r="141" spans="1:7" ht="16.95" customHeight="1" x14ac:dyDescent="0.5">
      <c r="A141" s="2">
        <v>140</v>
      </c>
      <c r="B141" s="2" t="s">
        <v>70</v>
      </c>
      <c r="C141" s="2" t="s">
        <v>334</v>
      </c>
      <c r="E141" s="2" t="s">
        <v>89</v>
      </c>
      <c r="F141" s="2" t="s">
        <v>93</v>
      </c>
      <c r="G141" s="2" t="s">
        <v>89</v>
      </c>
    </row>
    <row r="142" spans="1:7" ht="16.95" customHeight="1" x14ac:dyDescent="0.5">
      <c r="A142" s="2">
        <v>141</v>
      </c>
      <c r="B142" s="2" t="s">
        <v>70</v>
      </c>
      <c r="C142" s="2" t="s">
        <v>334</v>
      </c>
      <c r="E142" s="2" t="s">
        <v>89</v>
      </c>
      <c r="F142" s="2" t="s">
        <v>94</v>
      </c>
      <c r="G142" s="2" t="s">
        <v>89</v>
      </c>
    </row>
    <row r="143" spans="1:7" ht="16.95" customHeight="1" x14ac:dyDescent="0.5">
      <c r="A143" s="2">
        <v>142</v>
      </c>
      <c r="B143" s="2" t="s">
        <v>70</v>
      </c>
      <c r="C143" s="2" t="s">
        <v>334</v>
      </c>
      <c r="E143" s="2" t="s">
        <v>89</v>
      </c>
      <c r="F143" s="2" t="s">
        <v>95</v>
      </c>
      <c r="G143" s="2" t="s">
        <v>89</v>
      </c>
    </row>
    <row r="144" spans="1:7" ht="16.95" customHeight="1" x14ac:dyDescent="0.5">
      <c r="A144" s="2">
        <v>143</v>
      </c>
      <c r="B144" s="2" t="s">
        <v>70</v>
      </c>
      <c r="C144" s="2" t="s">
        <v>334</v>
      </c>
      <c r="E144" s="2" t="s">
        <v>89</v>
      </c>
      <c r="F144" s="2" t="s">
        <v>96</v>
      </c>
      <c r="G144" s="2" t="s">
        <v>89</v>
      </c>
    </row>
    <row r="145" spans="1:8" ht="16.95" customHeight="1" x14ac:dyDescent="0.5">
      <c r="A145" s="2">
        <v>144</v>
      </c>
      <c r="B145" s="2" t="s">
        <v>70</v>
      </c>
      <c r="C145" s="2" t="s">
        <v>334</v>
      </c>
      <c r="E145" s="2" t="s">
        <v>89</v>
      </c>
      <c r="F145" s="2" t="s">
        <v>97</v>
      </c>
      <c r="G145" s="2" t="s">
        <v>89</v>
      </c>
    </row>
    <row r="146" spans="1:8" ht="16.95" customHeight="1" x14ac:dyDescent="0.5">
      <c r="A146" s="2">
        <v>145</v>
      </c>
      <c r="B146" s="2" t="s">
        <v>70</v>
      </c>
      <c r="C146" s="2" t="s">
        <v>334</v>
      </c>
      <c r="E146" s="2" t="s">
        <v>16</v>
      </c>
      <c r="F146" s="2" t="s">
        <v>98</v>
      </c>
      <c r="G146" s="2" t="s">
        <v>16</v>
      </c>
    </row>
    <row r="147" spans="1:8" ht="16.95" customHeight="1" x14ac:dyDescent="0.5">
      <c r="A147" s="2">
        <v>146</v>
      </c>
      <c r="B147" s="2" t="s">
        <v>70</v>
      </c>
      <c r="C147" s="2" t="s">
        <v>334</v>
      </c>
      <c r="E147" s="2" t="s">
        <v>16</v>
      </c>
      <c r="F147" s="2" t="s">
        <v>99</v>
      </c>
      <c r="G147" s="2" t="s">
        <v>16</v>
      </c>
    </row>
    <row r="148" spans="1:8" ht="16.95" customHeight="1" x14ac:dyDescent="0.5">
      <c r="A148" s="2">
        <v>147</v>
      </c>
      <c r="B148" s="2" t="s">
        <v>70</v>
      </c>
      <c r="C148" s="2" t="s">
        <v>334</v>
      </c>
      <c r="E148" s="2" t="s">
        <v>16</v>
      </c>
      <c r="F148" s="2" t="s">
        <v>100</v>
      </c>
      <c r="G148" s="2" t="s">
        <v>202</v>
      </c>
    </row>
    <row r="149" spans="1:8" ht="16.95" customHeight="1" x14ac:dyDescent="0.5">
      <c r="A149" s="2">
        <v>148</v>
      </c>
      <c r="B149" s="2" t="s">
        <v>70</v>
      </c>
      <c r="C149" s="2" t="s">
        <v>334</v>
      </c>
      <c r="E149" s="2" t="s">
        <v>16</v>
      </c>
      <c r="F149" s="2" t="s">
        <v>101</v>
      </c>
      <c r="G149" s="2" t="s">
        <v>539</v>
      </c>
    </row>
    <row r="150" spans="1:8" ht="16.95" customHeight="1" x14ac:dyDescent="0.5">
      <c r="A150" s="2">
        <v>149</v>
      </c>
      <c r="B150" s="2" t="s">
        <v>70</v>
      </c>
      <c r="C150" s="2" t="s">
        <v>334</v>
      </c>
      <c r="E150" s="2" t="s">
        <v>16</v>
      </c>
      <c r="F150" s="2" t="s">
        <v>102</v>
      </c>
      <c r="G150" s="2" t="s">
        <v>576</v>
      </c>
      <c r="H150" s="2" t="s">
        <v>412</v>
      </c>
    </row>
    <row r="151" spans="1:8" ht="16.95" customHeight="1" x14ac:dyDescent="0.5">
      <c r="A151" s="2">
        <v>150</v>
      </c>
      <c r="B151" s="2" t="s">
        <v>195</v>
      </c>
      <c r="C151" s="2" t="s">
        <v>334</v>
      </c>
      <c r="E151" s="2" t="s">
        <v>0</v>
      </c>
      <c r="F151" s="2" t="s">
        <v>103</v>
      </c>
      <c r="G151" s="2" t="s">
        <v>143</v>
      </c>
    </row>
    <row r="152" spans="1:8" ht="16.95" customHeight="1" x14ac:dyDescent="0.5">
      <c r="A152" s="2">
        <v>151</v>
      </c>
      <c r="B152" s="2" t="s">
        <v>195</v>
      </c>
      <c r="C152" s="2" t="s">
        <v>334</v>
      </c>
      <c r="E152" s="2" t="s">
        <v>0</v>
      </c>
      <c r="F152" s="2" t="s">
        <v>104</v>
      </c>
      <c r="G152" s="2" t="s">
        <v>437</v>
      </c>
    </row>
    <row r="153" spans="1:8" ht="16.95" customHeight="1" x14ac:dyDescent="0.5">
      <c r="A153" s="2">
        <v>152</v>
      </c>
      <c r="B153" s="2" t="s">
        <v>195</v>
      </c>
      <c r="C153" s="2" t="s">
        <v>334</v>
      </c>
      <c r="E153" s="2" t="s">
        <v>0</v>
      </c>
      <c r="F153" s="2" t="s">
        <v>105</v>
      </c>
      <c r="G153" s="2" t="s">
        <v>139</v>
      </c>
    </row>
    <row r="154" spans="1:8" ht="16.95" customHeight="1" x14ac:dyDescent="0.5">
      <c r="A154" s="2">
        <v>153</v>
      </c>
      <c r="B154" s="2" t="s">
        <v>195</v>
      </c>
      <c r="C154" s="2" t="s">
        <v>334</v>
      </c>
      <c r="E154" s="2" t="s">
        <v>0</v>
      </c>
      <c r="F154" s="2" t="s">
        <v>106</v>
      </c>
      <c r="G154" s="2" t="s">
        <v>423</v>
      </c>
    </row>
    <row r="155" spans="1:8" ht="16.95" customHeight="1" x14ac:dyDescent="0.5">
      <c r="A155" s="2">
        <v>154</v>
      </c>
      <c r="B155" s="2" t="s">
        <v>194</v>
      </c>
      <c r="C155" s="2" t="s">
        <v>334</v>
      </c>
      <c r="E155" s="2" t="s">
        <v>107</v>
      </c>
      <c r="F155" s="2" t="s">
        <v>108</v>
      </c>
      <c r="G155" s="2" t="s">
        <v>201</v>
      </c>
    </row>
    <row r="156" spans="1:8" ht="16.95" customHeight="1" x14ac:dyDescent="0.5">
      <c r="A156" s="2">
        <v>155</v>
      </c>
      <c r="B156" s="2" t="s">
        <v>194</v>
      </c>
      <c r="C156" s="2" t="s">
        <v>334</v>
      </c>
      <c r="E156" s="2" t="s">
        <v>107</v>
      </c>
      <c r="F156" s="2" t="s">
        <v>109</v>
      </c>
      <c r="G156" s="2" t="s">
        <v>201</v>
      </c>
    </row>
    <row r="157" spans="1:8" ht="16.95" customHeight="1" x14ac:dyDescent="0.5">
      <c r="A157" s="2">
        <v>156</v>
      </c>
      <c r="B157" s="2" t="s">
        <v>194</v>
      </c>
      <c r="C157" s="2" t="s">
        <v>334</v>
      </c>
      <c r="E157" s="2" t="s">
        <v>107</v>
      </c>
      <c r="F157" s="2" t="s">
        <v>110</v>
      </c>
      <c r="G157" s="2" t="s">
        <v>201</v>
      </c>
    </row>
    <row r="158" spans="1:8" ht="16.95" customHeight="1" x14ac:dyDescent="0.5">
      <c r="A158" s="2">
        <v>157</v>
      </c>
      <c r="B158" s="2" t="s">
        <v>194</v>
      </c>
      <c r="C158" s="2" t="s">
        <v>334</v>
      </c>
      <c r="E158" s="2" t="s">
        <v>107</v>
      </c>
      <c r="F158" s="2" t="s">
        <v>111</v>
      </c>
      <c r="G158" s="2" t="s">
        <v>201</v>
      </c>
    </row>
    <row r="159" spans="1:8" ht="16.95" customHeight="1" x14ac:dyDescent="0.5">
      <c r="A159" s="2">
        <v>158</v>
      </c>
      <c r="B159" s="2" t="s">
        <v>194</v>
      </c>
      <c r="C159" s="2" t="s">
        <v>334</v>
      </c>
      <c r="E159" s="2" t="s">
        <v>107</v>
      </c>
      <c r="F159" s="2" t="s">
        <v>112</v>
      </c>
      <c r="G159" s="2" t="s">
        <v>201</v>
      </c>
    </row>
    <row r="160" spans="1:8" ht="16.95" customHeight="1" x14ac:dyDescent="0.5">
      <c r="A160" s="2">
        <v>159</v>
      </c>
      <c r="B160" s="2" t="s">
        <v>194</v>
      </c>
      <c r="C160" s="2" t="s">
        <v>334</v>
      </c>
      <c r="E160" s="2" t="s">
        <v>115</v>
      </c>
      <c r="F160" s="2" t="s">
        <v>113</v>
      </c>
      <c r="G160" s="2" t="s">
        <v>546</v>
      </c>
      <c r="H160" s="2" t="s">
        <v>554</v>
      </c>
    </row>
    <row r="161" spans="1:8" ht="16.95" customHeight="1" x14ac:dyDescent="0.5">
      <c r="A161" s="2">
        <v>160</v>
      </c>
      <c r="B161" s="2" t="s">
        <v>194</v>
      </c>
      <c r="C161" s="2" t="s">
        <v>334</v>
      </c>
      <c r="E161" s="2" t="s">
        <v>115</v>
      </c>
      <c r="F161" s="2" t="s">
        <v>114</v>
      </c>
      <c r="G161" s="2" t="s">
        <v>555</v>
      </c>
      <c r="H161" s="2" t="s">
        <v>553</v>
      </c>
    </row>
    <row r="162" spans="1:8" ht="16.95" customHeight="1" x14ac:dyDescent="0.5">
      <c r="A162" s="2">
        <v>161</v>
      </c>
      <c r="B162" s="2" t="s">
        <v>194</v>
      </c>
      <c r="C162" s="2" t="s">
        <v>334</v>
      </c>
      <c r="E162" s="2" t="s">
        <v>115</v>
      </c>
      <c r="F162" s="2" t="s">
        <v>116</v>
      </c>
      <c r="G162" s="2" t="s">
        <v>554</v>
      </c>
    </row>
    <row r="163" spans="1:8" ht="16.95" customHeight="1" x14ac:dyDescent="0.5">
      <c r="A163" s="2">
        <v>162</v>
      </c>
      <c r="B163" s="2" t="s">
        <v>194</v>
      </c>
      <c r="C163" s="2" t="s">
        <v>334</v>
      </c>
      <c r="E163" s="2" t="s">
        <v>115</v>
      </c>
      <c r="F163" s="2" t="s">
        <v>117</v>
      </c>
      <c r="G163" s="2" t="s">
        <v>554</v>
      </c>
    </row>
    <row r="164" spans="1:8" ht="16.95" customHeight="1" x14ac:dyDescent="0.5">
      <c r="A164" s="2">
        <v>163</v>
      </c>
      <c r="B164" s="2" t="s">
        <v>194</v>
      </c>
      <c r="C164" s="2" t="s">
        <v>334</v>
      </c>
      <c r="E164" s="2" t="s">
        <v>115</v>
      </c>
      <c r="F164" s="2" t="s">
        <v>118</v>
      </c>
      <c r="G164" s="2" t="s">
        <v>554</v>
      </c>
    </row>
    <row r="165" spans="1:8" ht="16.95" customHeight="1" x14ac:dyDescent="0.5">
      <c r="A165" s="2">
        <v>164</v>
      </c>
      <c r="B165" s="2" t="s">
        <v>194</v>
      </c>
      <c r="C165" s="2" t="s">
        <v>334</v>
      </c>
      <c r="E165" s="2" t="s">
        <v>115</v>
      </c>
      <c r="F165" s="2" t="s">
        <v>119</v>
      </c>
      <c r="G165" s="2" t="s">
        <v>554</v>
      </c>
    </row>
    <row r="166" spans="1:8" ht="16.95" customHeight="1" x14ac:dyDescent="0.5">
      <c r="A166" s="2">
        <v>165</v>
      </c>
      <c r="B166" s="2" t="s">
        <v>194</v>
      </c>
      <c r="C166" s="2" t="s">
        <v>334</v>
      </c>
      <c r="E166" s="2" t="s">
        <v>115</v>
      </c>
      <c r="F166" s="2" t="s">
        <v>120</v>
      </c>
      <c r="G166" s="2" t="s">
        <v>53</v>
      </c>
      <c r="H166" s="2" t="s">
        <v>557</v>
      </c>
    </row>
    <row r="167" spans="1:8" ht="16.95" customHeight="1" x14ac:dyDescent="0.5">
      <c r="A167" s="2">
        <v>166</v>
      </c>
      <c r="B167" s="2" t="s">
        <v>194</v>
      </c>
      <c r="C167" s="2" t="s">
        <v>334</v>
      </c>
      <c r="E167" s="2" t="s">
        <v>121</v>
      </c>
      <c r="F167" s="2" t="s">
        <v>122</v>
      </c>
      <c r="G167" s="2" t="s">
        <v>202</v>
      </c>
      <c r="H167" s="2" t="s">
        <v>449</v>
      </c>
    </row>
    <row r="168" spans="1:8" ht="16.95" customHeight="1" x14ac:dyDescent="0.5">
      <c r="A168" s="2">
        <v>167</v>
      </c>
      <c r="B168" s="2" t="s">
        <v>194</v>
      </c>
      <c r="C168" s="2" t="s">
        <v>334</v>
      </c>
      <c r="E168" s="2" t="s">
        <v>121</v>
      </c>
      <c r="F168" s="2" t="s">
        <v>123</v>
      </c>
      <c r="G168" s="2" t="s">
        <v>449</v>
      </c>
    </row>
    <row r="169" spans="1:8" ht="16.95" customHeight="1" x14ac:dyDescent="0.5">
      <c r="A169" s="2">
        <v>168</v>
      </c>
      <c r="B169" s="2" t="s">
        <v>194</v>
      </c>
      <c r="C169" s="2" t="s">
        <v>334</v>
      </c>
      <c r="E169" s="2" t="s">
        <v>121</v>
      </c>
      <c r="F169" s="2" t="s">
        <v>124</v>
      </c>
      <c r="G169" s="2" t="s">
        <v>449</v>
      </c>
    </row>
    <row r="170" spans="1:8" ht="16.95" customHeight="1" x14ac:dyDescent="0.5">
      <c r="A170" s="2">
        <v>169</v>
      </c>
      <c r="B170" s="2" t="s">
        <v>194</v>
      </c>
      <c r="C170" s="2" t="s">
        <v>334</v>
      </c>
      <c r="E170" s="2" t="s">
        <v>121</v>
      </c>
      <c r="F170" s="2" t="s">
        <v>125</v>
      </c>
      <c r="G170" s="2" t="s">
        <v>449</v>
      </c>
    </row>
    <row r="171" spans="1:8" ht="16.95" customHeight="1" x14ac:dyDescent="0.5">
      <c r="A171" s="2">
        <v>170</v>
      </c>
      <c r="B171" s="2" t="s">
        <v>194</v>
      </c>
      <c r="C171" s="2" t="s">
        <v>334</v>
      </c>
      <c r="E171" s="2" t="s">
        <v>121</v>
      </c>
      <c r="F171" s="2" t="s">
        <v>126</v>
      </c>
      <c r="G171" s="2" t="s">
        <v>449</v>
      </c>
    </row>
    <row r="172" spans="1:8" ht="16.95" customHeight="1" x14ac:dyDescent="0.5">
      <c r="A172" s="2">
        <v>171</v>
      </c>
      <c r="B172" s="2" t="s">
        <v>194</v>
      </c>
      <c r="C172" s="2" t="s">
        <v>334</v>
      </c>
      <c r="E172" s="2" t="s">
        <v>121</v>
      </c>
      <c r="F172" s="2" t="s">
        <v>127</v>
      </c>
      <c r="G172" s="2" t="s">
        <v>449</v>
      </c>
    </row>
    <row r="173" spans="1:8" ht="16.95" customHeight="1" x14ac:dyDescent="0.5">
      <c r="A173" s="2">
        <v>172</v>
      </c>
      <c r="B173" s="2" t="s">
        <v>194</v>
      </c>
      <c r="C173" s="2" t="s">
        <v>334</v>
      </c>
      <c r="E173" s="2" t="s">
        <v>121</v>
      </c>
      <c r="F173" s="2" t="s">
        <v>128</v>
      </c>
      <c r="G173" s="2" t="s">
        <v>449</v>
      </c>
    </row>
    <row r="174" spans="1:8" ht="16.95" customHeight="1" x14ac:dyDescent="0.5">
      <c r="A174" s="2">
        <v>173</v>
      </c>
      <c r="B174" s="2" t="s">
        <v>73</v>
      </c>
      <c r="C174" s="2" t="s">
        <v>129</v>
      </c>
      <c r="E174" s="2" t="s">
        <v>130</v>
      </c>
      <c r="G174" s="2" t="s">
        <v>73</v>
      </c>
    </row>
    <row r="175" spans="1:8" ht="16.95" customHeight="1" x14ac:dyDescent="0.5">
      <c r="A175" s="2">
        <v>174</v>
      </c>
      <c r="B175" s="2" t="s">
        <v>73</v>
      </c>
      <c r="C175" s="2" t="s">
        <v>129</v>
      </c>
      <c r="E175" s="2" t="s">
        <v>73</v>
      </c>
      <c r="G175" s="2" t="s">
        <v>73</v>
      </c>
    </row>
    <row r="176" spans="1:8" ht="16.95" customHeight="1" x14ac:dyDescent="0.5">
      <c r="A176" s="2">
        <v>175</v>
      </c>
      <c r="B176" s="2" t="s">
        <v>70</v>
      </c>
      <c r="C176" s="2" t="s">
        <v>336</v>
      </c>
      <c r="E176" s="2" t="s">
        <v>131</v>
      </c>
      <c r="G176" s="2" t="s">
        <v>202</v>
      </c>
    </row>
    <row r="177" spans="1:8" ht="16.95" customHeight="1" x14ac:dyDescent="0.5">
      <c r="A177" s="2">
        <v>176</v>
      </c>
      <c r="B177" s="2" t="s">
        <v>73</v>
      </c>
      <c r="C177" s="2" t="s">
        <v>336</v>
      </c>
      <c r="E177" s="2" t="s">
        <v>132</v>
      </c>
      <c r="G177" s="2" t="s">
        <v>80</v>
      </c>
    </row>
    <row r="178" spans="1:8" ht="16.95" customHeight="1" x14ac:dyDescent="0.5">
      <c r="A178" s="2">
        <v>177</v>
      </c>
      <c r="B178" s="2" t="s">
        <v>70</v>
      </c>
      <c r="C178" s="2" t="s">
        <v>336</v>
      </c>
      <c r="E178" s="2" t="s">
        <v>133</v>
      </c>
      <c r="G178" s="2" t="s">
        <v>402</v>
      </c>
    </row>
    <row r="179" spans="1:8" ht="16.95" customHeight="1" x14ac:dyDescent="0.5">
      <c r="A179" s="2">
        <v>178</v>
      </c>
      <c r="B179" s="2" t="s">
        <v>70</v>
      </c>
      <c r="C179" s="2" t="s">
        <v>336</v>
      </c>
      <c r="E179" s="2" t="s">
        <v>134</v>
      </c>
      <c r="G179" s="2" t="s">
        <v>69</v>
      </c>
    </row>
    <row r="180" spans="1:8" ht="16.95" customHeight="1" x14ac:dyDescent="0.5">
      <c r="A180" s="2">
        <v>179</v>
      </c>
      <c r="B180" s="2" t="s">
        <v>73</v>
      </c>
      <c r="C180" s="2" t="s">
        <v>336</v>
      </c>
      <c r="E180" s="2" t="s">
        <v>135</v>
      </c>
      <c r="G180" s="2" t="s">
        <v>440</v>
      </c>
    </row>
    <row r="181" spans="1:8" ht="16.95" customHeight="1" x14ac:dyDescent="0.5">
      <c r="A181" s="2">
        <v>180</v>
      </c>
      <c r="B181" s="2" t="s">
        <v>73</v>
      </c>
      <c r="C181" s="2" t="s">
        <v>336</v>
      </c>
      <c r="E181" s="2" t="s">
        <v>75</v>
      </c>
      <c r="G181" s="2" t="s">
        <v>440</v>
      </c>
    </row>
    <row r="182" spans="1:8" ht="16.95" customHeight="1" x14ac:dyDescent="0.5">
      <c r="A182" s="2">
        <v>181</v>
      </c>
      <c r="B182" s="2" t="s">
        <v>195</v>
      </c>
      <c r="C182" s="2" t="s">
        <v>336</v>
      </c>
      <c r="E182" s="2" t="s">
        <v>136</v>
      </c>
      <c r="G182" s="2" t="s">
        <v>523</v>
      </c>
    </row>
    <row r="183" spans="1:8" ht="16.95" customHeight="1" x14ac:dyDescent="0.5">
      <c r="A183" s="2">
        <v>182</v>
      </c>
      <c r="B183" s="2" t="s">
        <v>195</v>
      </c>
      <c r="C183" s="2" t="s">
        <v>336</v>
      </c>
      <c r="E183" s="2" t="s">
        <v>137</v>
      </c>
      <c r="G183" s="2" t="s">
        <v>523</v>
      </c>
    </row>
    <row r="184" spans="1:8" ht="16.95" customHeight="1" x14ac:dyDescent="0.5">
      <c r="A184" s="2">
        <v>183</v>
      </c>
      <c r="B184" s="2" t="s">
        <v>195</v>
      </c>
      <c r="C184" s="2" t="s">
        <v>336</v>
      </c>
      <c r="E184" s="2" t="s">
        <v>138</v>
      </c>
      <c r="F184" s="2" t="s">
        <v>139</v>
      </c>
      <c r="G184" s="2" t="s">
        <v>139</v>
      </c>
    </row>
    <row r="185" spans="1:8" ht="16.95" customHeight="1" x14ac:dyDescent="0.5">
      <c r="A185" s="2">
        <v>184</v>
      </c>
      <c r="B185" s="2" t="s">
        <v>195</v>
      </c>
      <c r="C185" s="2" t="s">
        <v>336</v>
      </c>
      <c r="E185" s="2" t="s">
        <v>138</v>
      </c>
      <c r="F185" s="2" t="s">
        <v>140</v>
      </c>
      <c r="G185" s="2" t="s">
        <v>451</v>
      </c>
    </row>
    <row r="186" spans="1:8" ht="16.95" customHeight="1" x14ac:dyDescent="0.5">
      <c r="A186" s="2">
        <v>185</v>
      </c>
      <c r="B186" s="2" t="s">
        <v>195</v>
      </c>
      <c r="C186" s="2" t="s">
        <v>336</v>
      </c>
      <c r="E186" s="2" t="s">
        <v>138</v>
      </c>
      <c r="F186" s="2" t="s">
        <v>44</v>
      </c>
      <c r="G186" s="2" t="s">
        <v>44</v>
      </c>
    </row>
    <row r="187" spans="1:8" ht="16.95" customHeight="1" x14ac:dyDescent="0.5">
      <c r="A187" s="2">
        <v>186</v>
      </c>
      <c r="B187" s="2" t="s">
        <v>195</v>
      </c>
      <c r="C187" s="2" t="s">
        <v>336</v>
      </c>
      <c r="E187" s="2" t="s">
        <v>138</v>
      </c>
      <c r="F187" s="2" t="s">
        <v>141</v>
      </c>
      <c r="G187" s="2" t="s">
        <v>437</v>
      </c>
      <c r="H187" s="2" t="s">
        <v>515</v>
      </c>
    </row>
    <row r="188" spans="1:8" ht="16.95" customHeight="1" x14ac:dyDescent="0.5">
      <c r="A188" s="2">
        <v>187</v>
      </c>
      <c r="B188" s="2" t="s">
        <v>195</v>
      </c>
      <c r="C188" s="2" t="s">
        <v>336</v>
      </c>
      <c r="E188" s="2" t="s">
        <v>138</v>
      </c>
      <c r="F188" s="2" t="s">
        <v>142</v>
      </c>
      <c r="G188" s="2" t="s">
        <v>432</v>
      </c>
    </row>
    <row r="189" spans="1:8" ht="16.95" customHeight="1" x14ac:dyDescent="0.5">
      <c r="A189" s="2">
        <v>188</v>
      </c>
      <c r="B189" s="2" t="s">
        <v>195</v>
      </c>
      <c r="C189" s="2" t="s">
        <v>336</v>
      </c>
      <c r="E189" s="2" t="s">
        <v>138</v>
      </c>
      <c r="F189" s="2" t="s">
        <v>143</v>
      </c>
      <c r="G189" s="2" t="s">
        <v>425</v>
      </c>
    </row>
    <row r="190" spans="1:8" ht="16.95" customHeight="1" x14ac:dyDescent="0.5">
      <c r="A190" s="2">
        <v>189</v>
      </c>
      <c r="B190" s="2" t="s">
        <v>70</v>
      </c>
      <c r="C190" s="2" t="s">
        <v>338</v>
      </c>
      <c r="E190" s="2" t="s">
        <v>144</v>
      </c>
      <c r="F190" s="2" t="s">
        <v>145</v>
      </c>
      <c r="G190" s="2" t="s">
        <v>412</v>
      </c>
    </row>
    <row r="191" spans="1:8" ht="16.95" customHeight="1" x14ac:dyDescent="0.5">
      <c r="A191" s="2">
        <v>190</v>
      </c>
      <c r="B191" s="2" t="s">
        <v>70</v>
      </c>
      <c r="C191" s="2" t="s">
        <v>338</v>
      </c>
      <c r="E191" s="2" t="s">
        <v>144</v>
      </c>
      <c r="F191" s="2" t="s">
        <v>146</v>
      </c>
      <c r="G191" s="2" t="s">
        <v>89</v>
      </c>
    </row>
    <row r="192" spans="1:8" ht="16.95" customHeight="1" x14ac:dyDescent="0.5">
      <c r="A192" s="2">
        <v>191</v>
      </c>
      <c r="B192" s="2" t="s">
        <v>70</v>
      </c>
      <c r="C192" s="2" t="s">
        <v>337</v>
      </c>
      <c r="E192" s="2" t="s">
        <v>144</v>
      </c>
      <c r="F192" s="2" t="s">
        <v>147</v>
      </c>
      <c r="G192" s="2" t="s">
        <v>412</v>
      </c>
    </row>
    <row r="193" spans="1:8" ht="16.95" customHeight="1" x14ac:dyDescent="0.5">
      <c r="A193" s="2">
        <v>192</v>
      </c>
      <c r="B193" s="2" t="s">
        <v>70</v>
      </c>
      <c r="C193" s="2" t="s">
        <v>337</v>
      </c>
      <c r="E193" s="2" t="s">
        <v>144</v>
      </c>
      <c r="F193" s="2" t="s">
        <v>148</v>
      </c>
      <c r="G193" s="2" t="s">
        <v>412</v>
      </c>
    </row>
    <row r="194" spans="1:8" ht="16.95" customHeight="1" x14ac:dyDescent="0.5">
      <c r="A194" s="2">
        <v>193</v>
      </c>
      <c r="B194" s="2" t="s">
        <v>70</v>
      </c>
      <c r="C194" s="2" t="s">
        <v>337</v>
      </c>
      <c r="E194" s="2" t="s">
        <v>144</v>
      </c>
      <c r="F194" s="2" t="s">
        <v>149</v>
      </c>
      <c r="G194" s="2" t="s">
        <v>89</v>
      </c>
      <c r="H194" s="2" t="s">
        <v>412</v>
      </c>
    </row>
    <row r="195" spans="1:8" ht="16.95" customHeight="1" x14ac:dyDescent="0.5">
      <c r="A195" s="2">
        <v>194</v>
      </c>
      <c r="B195" s="2" t="s">
        <v>70</v>
      </c>
      <c r="C195" s="2" t="s">
        <v>337</v>
      </c>
      <c r="E195" s="2" t="s">
        <v>144</v>
      </c>
      <c r="F195" s="2" t="s">
        <v>150</v>
      </c>
      <c r="G195" s="2" t="s">
        <v>89</v>
      </c>
    </row>
    <row r="196" spans="1:8" ht="16.95" customHeight="1" x14ac:dyDescent="0.5">
      <c r="A196" s="2">
        <v>195</v>
      </c>
      <c r="B196" s="2" t="s">
        <v>70</v>
      </c>
      <c r="C196" s="2" t="s">
        <v>337</v>
      </c>
      <c r="E196" s="2" t="s">
        <v>144</v>
      </c>
      <c r="F196" s="2" t="s">
        <v>151</v>
      </c>
      <c r="G196" s="2" t="s">
        <v>412</v>
      </c>
    </row>
    <row r="197" spans="1:8" ht="16.95" customHeight="1" x14ac:dyDescent="0.5">
      <c r="A197" s="2">
        <v>196</v>
      </c>
      <c r="B197" s="2" t="s">
        <v>70</v>
      </c>
      <c r="C197" s="2" t="s">
        <v>337</v>
      </c>
      <c r="E197" s="2" t="s">
        <v>152</v>
      </c>
      <c r="F197" s="2" t="s">
        <v>153</v>
      </c>
      <c r="G197" s="2" t="s">
        <v>539</v>
      </c>
    </row>
    <row r="198" spans="1:8" ht="16.95" customHeight="1" x14ac:dyDescent="0.5">
      <c r="A198" s="2">
        <v>197</v>
      </c>
      <c r="B198" s="2" t="s">
        <v>70</v>
      </c>
      <c r="C198" s="2" t="s">
        <v>337</v>
      </c>
      <c r="E198" s="2" t="s">
        <v>152</v>
      </c>
      <c r="F198" s="2" t="s">
        <v>154</v>
      </c>
      <c r="G198" s="2" t="s">
        <v>539</v>
      </c>
    </row>
    <row r="199" spans="1:8" ht="16.95" customHeight="1" x14ac:dyDescent="0.5">
      <c r="A199" s="2">
        <v>198</v>
      </c>
      <c r="B199" s="2" t="s">
        <v>70</v>
      </c>
      <c r="C199" s="2" t="s">
        <v>337</v>
      </c>
      <c r="E199" s="2" t="s">
        <v>152</v>
      </c>
      <c r="F199" s="2" t="s">
        <v>155</v>
      </c>
      <c r="G199" s="2" t="s">
        <v>539</v>
      </c>
    </row>
    <row r="200" spans="1:8" ht="16.95" customHeight="1" x14ac:dyDescent="0.5">
      <c r="A200" s="2">
        <v>199</v>
      </c>
      <c r="B200" s="2" t="s">
        <v>70</v>
      </c>
      <c r="C200" s="2" t="s">
        <v>337</v>
      </c>
      <c r="E200" s="2" t="s">
        <v>152</v>
      </c>
      <c r="F200" s="2" t="s">
        <v>156</v>
      </c>
      <c r="G200" s="2" t="s">
        <v>539</v>
      </c>
    </row>
    <row r="201" spans="1:8" ht="16.95" customHeight="1" x14ac:dyDescent="0.5">
      <c r="A201" s="2">
        <v>200</v>
      </c>
      <c r="B201" s="2" t="s">
        <v>70</v>
      </c>
      <c r="C201" s="2" t="s">
        <v>337</v>
      </c>
      <c r="E201" s="2" t="s">
        <v>152</v>
      </c>
      <c r="F201" s="2" t="s">
        <v>157</v>
      </c>
      <c r="G201" s="2" t="s">
        <v>539</v>
      </c>
    </row>
    <row r="202" spans="1:8" ht="16.95" customHeight="1" x14ac:dyDescent="0.5">
      <c r="A202" s="2">
        <v>201</v>
      </c>
      <c r="B202" s="2" t="s">
        <v>70</v>
      </c>
      <c r="C202" s="2" t="s">
        <v>337</v>
      </c>
      <c r="E202" s="2" t="s">
        <v>152</v>
      </c>
      <c r="F202" s="2" t="s">
        <v>158</v>
      </c>
      <c r="G202" s="2" t="s">
        <v>539</v>
      </c>
    </row>
    <row r="203" spans="1:8" ht="16.95" customHeight="1" x14ac:dyDescent="0.5">
      <c r="A203" s="2">
        <v>202</v>
      </c>
      <c r="B203" s="2" t="s">
        <v>70</v>
      </c>
      <c r="C203" s="2" t="s">
        <v>337</v>
      </c>
      <c r="E203" s="2" t="s">
        <v>152</v>
      </c>
      <c r="F203" s="2" t="s">
        <v>159</v>
      </c>
      <c r="G203" s="2" t="s">
        <v>539</v>
      </c>
    </row>
    <row r="204" spans="1:8" ht="16.95" customHeight="1" x14ac:dyDescent="0.5">
      <c r="A204" s="2">
        <v>203</v>
      </c>
      <c r="B204" s="2" t="s">
        <v>70</v>
      </c>
      <c r="C204" s="2" t="s">
        <v>337</v>
      </c>
      <c r="E204" s="2" t="s">
        <v>152</v>
      </c>
      <c r="F204" s="2" t="s">
        <v>160</v>
      </c>
      <c r="G204" s="2" t="s">
        <v>539</v>
      </c>
    </row>
    <row r="205" spans="1:8" ht="16.95" customHeight="1" x14ac:dyDescent="0.5">
      <c r="A205" s="2">
        <v>204</v>
      </c>
      <c r="B205" s="2" t="s">
        <v>195</v>
      </c>
      <c r="C205" s="2" t="s">
        <v>337</v>
      </c>
      <c r="E205" s="2" t="s">
        <v>0</v>
      </c>
      <c r="F205" s="2" t="s">
        <v>161</v>
      </c>
      <c r="G205" s="2" t="s">
        <v>424</v>
      </c>
    </row>
    <row r="206" spans="1:8" ht="16.95" customHeight="1" x14ac:dyDescent="0.5">
      <c r="A206" s="2">
        <v>205</v>
      </c>
      <c r="B206" s="2" t="s">
        <v>195</v>
      </c>
      <c r="C206" s="2" t="s">
        <v>337</v>
      </c>
      <c r="E206" s="2" t="s">
        <v>0</v>
      </c>
      <c r="F206" s="2" t="s">
        <v>162</v>
      </c>
      <c r="G206" s="2" t="s">
        <v>425</v>
      </c>
      <c r="H206" s="2" t="s">
        <v>438</v>
      </c>
    </row>
    <row r="207" spans="1:8" ht="16.95" customHeight="1" x14ac:dyDescent="0.5">
      <c r="A207" s="2">
        <v>206</v>
      </c>
      <c r="B207" s="2" t="s">
        <v>195</v>
      </c>
      <c r="C207" s="2" t="s">
        <v>337</v>
      </c>
      <c r="E207" s="2" t="s">
        <v>0</v>
      </c>
      <c r="F207" s="2" t="s">
        <v>163</v>
      </c>
      <c r="G207" s="2" t="s">
        <v>426</v>
      </c>
    </row>
    <row r="208" spans="1:8" ht="16.95" customHeight="1" x14ac:dyDescent="0.5">
      <c r="A208" s="2">
        <v>207</v>
      </c>
      <c r="B208" s="2" t="s">
        <v>195</v>
      </c>
      <c r="C208" s="2" t="s">
        <v>337</v>
      </c>
      <c r="E208" s="2" t="s">
        <v>0</v>
      </c>
      <c r="F208" s="2" t="s">
        <v>164</v>
      </c>
      <c r="G208" s="2" t="s">
        <v>427</v>
      </c>
    </row>
    <row r="209" spans="1:8" ht="16.95" customHeight="1" x14ac:dyDescent="0.5">
      <c r="A209" s="2">
        <v>208</v>
      </c>
      <c r="B209" s="2" t="s">
        <v>195</v>
      </c>
      <c r="C209" s="2" t="s">
        <v>337</v>
      </c>
      <c r="E209" s="2" t="s">
        <v>0</v>
      </c>
      <c r="F209" s="2" t="s">
        <v>45</v>
      </c>
      <c r="G209" s="2" t="s">
        <v>45</v>
      </c>
    </row>
    <row r="210" spans="1:8" ht="16.95" customHeight="1" x14ac:dyDescent="0.5">
      <c r="A210" s="2">
        <v>209</v>
      </c>
      <c r="B210" s="2" t="s">
        <v>195</v>
      </c>
      <c r="C210" s="2" t="s">
        <v>337</v>
      </c>
      <c r="E210" s="2" t="s">
        <v>0</v>
      </c>
      <c r="F210" s="2" t="s">
        <v>165</v>
      </c>
      <c r="G210" s="2" t="s">
        <v>437</v>
      </c>
    </row>
    <row r="211" spans="1:8" ht="16.95" customHeight="1" x14ac:dyDescent="0.5">
      <c r="A211" s="2">
        <v>210</v>
      </c>
      <c r="B211" s="2" t="s">
        <v>195</v>
      </c>
      <c r="C211" s="2" t="s">
        <v>337</v>
      </c>
      <c r="E211" s="2" t="s">
        <v>0</v>
      </c>
      <c r="F211" s="2" t="s">
        <v>166</v>
      </c>
      <c r="G211" s="2" t="s">
        <v>428</v>
      </c>
    </row>
    <row r="212" spans="1:8" ht="16.95" customHeight="1" x14ac:dyDescent="0.5">
      <c r="A212" s="2">
        <v>211</v>
      </c>
      <c r="B212" s="2" t="s">
        <v>195</v>
      </c>
      <c r="C212" s="2" t="s">
        <v>337</v>
      </c>
      <c r="E212" s="2" t="s">
        <v>0</v>
      </c>
      <c r="F212" s="2" t="s">
        <v>167</v>
      </c>
      <c r="G212" s="2" t="s">
        <v>42</v>
      </c>
      <c r="H212" s="2" t="s">
        <v>417</v>
      </c>
    </row>
    <row r="213" spans="1:8" ht="16.95" customHeight="1" x14ac:dyDescent="0.5">
      <c r="A213" s="2">
        <v>212</v>
      </c>
      <c r="B213" s="2" t="s">
        <v>70</v>
      </c>
      <c r="C213" s="2" t="s">
        <v>337</v>
      </c>
      <c r="E213" s="2" t="s">
        <v>168</v>
      </c>
      <c r="F213" s="2" t="s">
        <v>169</v>
      </c>
      <c r="G213" s="2" t="s">
        <v>547</v>
      </c>
    </row>
    <row r="214" spans="1:8" ht="16.95" customHeight="1" x14ac:dyDescent="0.5">
      <c r="A214" s="2">
        <v>213</v>
      </c>
      <c r="B214" s="2" t="s">
        <v>70</v>
      </c>
      <c r="C214" s="2" t="s">
        <v>337</v>
      </c>
      <c r="E214" s="2" t="s">
        <v>168</v>
      </c>
      <c r="F214" s="2" t="s">
        <v>170</v>
      </c>
      <c r="G214" s="2" t="s">
        <v>547</v>
      </c>
    </row>
    <row r="215" spans="1:8" ht="16.95" customHeight="1" x14ac:dyDescent="0.5">
      <c r="A215" s="2">
        <v>214</v>
      </c>
      <c r="B215" s="2" t="s">
        <v>70</v>
      </c>
      <c r="C215" s="2" t="s">
        <v>337</v>
      </c>
      <c r="E215" s="2" t="s">
        <v>168</v>
      </c>
      <c r="F215" s="2" t="s">
        <v>171</v>
      </c>
      <c r="G215" s="2" t="s">
        <v>429</v>
      </c>
    </row>
    <row r="216" spans="1:8" ht="16.95" customHeight="1" x14ac:dyDescent="0.5">
      <c r="A216" s="2">
        <v>215</v>
      </c>
      <c r="B216" s="2" t="s">
        <v>70</v>
      </c>
      <c r="C216" s="2" t="s">
        <v>337</v>
      </c>
      <c r="E216" s="2" t="s">
        <v>168</v>
      </c>
      <c r="F216" s="2" t="s">
        <v>172</v>
      </c>
      <c r="G216" s="2" t="s">
        <v>429</v>
      </c>
    </row>
    <row r="217" spans="1:8" ht="16.95" customHeight="1" x14ac:dyDescent="0.5">
      <c r="A217" s="2">
        <v>216</v>
      </c>
      <c r="B217" s="2" t="s">
        <v>70</v>
      </c>
      <c r="C217" s="2" t="s">
        <v>337</v>
      </c>
      <c r="E217" s="2" t="s">
        <v>168</v>
      </c>
      <c r="F217" s="2" t="s">
        <v>173</v>
      </c>
      <c r="G217" s="2" t="s">
        <v>429</v>
      </c>
    </row>
    <row r="218" spans="1:8" ht="16.95" customHeight="1" x14ac:dyDescent="0.5">
      <c r="A218" s="2">
        <v>217</v>
      </c>
      <c r="B218" s="2" t="s">
        <v>70</v>
      </c>
      <c r="C218" s="2" t="s">
        <v>337</v>
      </c>
      <c r="E218" s="2" t="s">
        <v>168</v>
      </c>
      <c r="F218" s="2" t="s">
        <v>174</v>
      </c>
      <c r="G218" s="2" t="s">
        <v>547</v>
      </c>
    </row>
    <row r="219" spans="1:8" ht="16.95" customHeight="1" x14ac:dyDescent="0.5">
      <c r="A219" s="2">
        <v>218</v>
      </c>
      <c r="B219" s="2" t="s">
        <v>70</v>
      </c>
      <c r="C219" s="2" t="s">
        <v>337</v>
      </c>
      <c r="E219" s="2" t="s">
        <v>168</v>
      </c>
      <c r="F219" s="2" t="s">
        <v>175</v>
      </c>
      <c r="G219" s="2" t="s">
        <v>429</v>
      </c>
    </row>
    <row r="220" spans="1:8" ht="16.95" customHeight="1" x14ac:dyDescent="0.5">
      <c r="A220" s="2">
        <v>219</v>
      </c>
      <c r="B220" s="2" t="s">
        <v>70</v>
      </c>
      <c r="C220" s="2" t="s">
        <v>337</v>
      </c>
      <c r="E220" s="2" t="s">
        <v>168</v>
      </c>
      <c r="F220" s="2" t="s">
        <v>176</v>
      </c>
      <c r="G220" s="2" t="s">
        <v>554</v>
      </c>
      <c r="H220" s="2" t="s">
        <v>546</v>
      </c>
    </row>
    <row r="221" spans="1:8" ht="16.95" customHeight="1" x14ac:dyDescent="0.5">
      <c r="A221" s="2">
        <v>220</v>
      </c>
      <c r="B221" s="2" t="s">
        <v>73</v>
      </c>
      <c r="C221" s="2" t="s">
        <v>337</v>
      </c>
      <c r="E221" s="2" t="s">
        <v>177</v>
      </c>
      <c r="F221" s="2" t="s">
        <v>178</v>
      </c>
      <c r="G221" s="2" t="s">
        <v>73</v>
      </c>
    </row>
    <row r="222" spans="1:8" ht="16.95" customHeight="1" x14ac:dyDescent="0.5">
      <c r="A222" s="2">
        <v>221</v>
      </c>
      <c r="B222" s="2" t="s">
        <v>73</v>
      </c>
      <c r="C222" s="2" t="s">
        <v>337</v>
      </c>
      <c r="E222" s="2" t="s">
        <v>177</v>
      </c>
      <c r="F222" s="2" t="s">
        <v>179</v>
      </c>
      <c r="G222" s="2" t="s">
        <v>443</v>
      </c>
    </row>
    <row r="223" spans="1:8" ht="16.95" customHeight="1" x14ac:dyDescent="0.5">
      <c r="A223" s="2">
        <v>222</v>
      </c>
      <c r="B223" s="2" t="s">
        <v>73</v>
      </c>
      <c r="C223" s="2" t="s">
        <v>337</v>
      </c>
      <c r="E223" s="2" t="s">
        <v>177</v>
      </c>
      <c r="F223" s="2" t="s">
        <v>180</v>
      </c>
      <c r="G223" s="2" t="s">
        <v>443</v>
      </c>
    </row>
    <row r="224" spans="1:8" ht="16.95" customHeight="1" x14ac:dyDescent="0.5">
      <c r="A224" s="2">
        <v>223</v>
      </c>
      <c r="B224" s="2" t="s">
        <v>73</v>
      </c>
      <c r="C224" s="2" t="s">
        <v>337</v>
      </c>
      <c r="E224" s="2" t="s">
        <v>177</v>
      </c>
      <c r="F224" s="2" t="s">
        <v>181</v>
      </c>
      <c r="G224" s="2" t="s">
        <v>80</v>
      </c>
    </row>
    <row r="225" spans="1:7" ht="16.95" customHeight="1" x14ac:dyDescent="0.5">
      <c r="A225" s="2">
        <v>224</v>
      </c>
      <c r="B225" s="2" t="s">
        <v>73</v>
      </c>
      <c r="C225" s="2" t="s">
        <v>337</v>
      </c>
      <c r="E225" s="2" t="s">
        <v>177</v>
      </c>
      <c r="F225" s="2" t="s">
        <v>182</v>
      </c>
      <c r="G225" s="2" t="s">
        <v>84</v>
      </c>
    </row>
    <row r="226" spans="1:7" ht="16.95" customHeight="1" x14ac:dyDescent="0.5">
      <c r="A226" s="2">
        <v>225</v>
      </c>
      <c r="B226" s="2" t="s">
        <v>73</v>
      </c>
      <c r="C226" s="2" t="s">
        <v>337</v>
      </c>
      <c r="E226" s="2" t="s">
        <v>177</v>
      </c>
      <c r="F226" s="2" t="s">
        <v>183</v>
      </c>
      <c r="G226" s="2" t="s">
        <v>436</v>
      </c>
    </row>
    <row r="227" spans="1:7" ht="16.95" customHeight="1" x14ac:dyDescent="0.5">
      <c r="A227" s="2">
        <v>226</v>
      </c>
      <c r="B227" s="2" t="s">
        <v>70</v>
      </c>
      <c r="C227" s="2" t="s">
        <v>337</v>
      </c>
      <c r="E227" s="2" t="s">
        <v>177</v>
      </c>
      <c r="F227" s="2" t="s">
        <v>184</v>
      </c>
      <c r="G227" s="2" t="s">
        <v>202</v>
      </c>
    </row>
    <row r="228" spans="1:7" ht="16.95" customHeight="1" x14ac:dyDescent="0.5">
      <c r="A228" s="2">
        <v>227</v>
      </c>
      <c r="B228" s="2" t="s">
        <v>70</v>
      </c>
      <c r="C228" s="2" t="s">
        <v>337</v>
      </c>
      <c r="E228" s="2" t="s">
        <v>177</v>
      </c>
      <c r="F228" s="2" t="s">
        <v>185</v>
      </c>
      <c r="G228" s="2" t="s">
        <v>202</v>
      </c>
    </row>
    <row r="229" spans="1:7" ht="16.95" customHeight="1" x14ac:dyDescent="0.5">
      <c r="A229" s="2">
        <v>228</v>
      </c>
      <c r="B229" s="2" t="s">
        <v>73</v>
      </c>
      <c r="C229" s="2" t="s">
        <v>337</v>
      </c>
      <c r="E229" s="2" t="s">
        <v>177</v>
      </c>
      <c r="F229" s="2" t="s">
        <v>186</v>
      </c>
      <c r="G229" s="2" t="s">
        <v>448</v>
      </c>
    </row>
    <row r="230" spans="1:7" ht="16.95" customHeight="1" x14ac:dyDescent="0.5">
      <c r="A230" s="2">
        <v>229</v>
      </c>
      <c r="B230" s="2" t="s">
        <v>73</v>
      </c>
      <c r="C230" s="2" t="s">
        <v>337</v>
      </c>
      <c r="E230" s="2" t="s">
        <v>177</v>
      </c>
      <c r="F230" s="2" t="s">
        <v>187</v>
      </c>
      <c r="G230" s="2" t="s">
        <v>448</v>
      </c>
    </row>
    <row r="231" spans="1:7" ht="16.95" customHeight="1" x14ac:dyDescent="0.5">
      <c r="A231" s="2">
        <v>230</v>
      </c>
      <c r="B231" s="2" t="s">
        <v>73</v>
      </c>
      <c r="C231" s="2" t="s">
        <v>337</v>
      </c>
      <c r="E231" s="2" t="s">
        <v>177</v>
      </c>
      <c r="F231" s="2" t="s">
        <v>188</v>
      </c>
      <c r="G231" s="2" t="s">
        <v>446</v>
      </c>
    </row>
    <row r="232" spans="1:7" ht="16.95" customHeight="1" x14ac:dyDescent="0.5">
      <c r="A232" s="2">
        <v>231</v>
      </c>
      <c r="B232" s="2" t="s">
        <v>73</v>
      </c>
      <c r="C232" s="2" t="s">
        <v>337</v>
      </c>
      <c r="E232" s="2" t="s">
        <v>177</v>
      </c>
      <c r="F232" s="2" t="s">
        <v>189</v>
      </c>
      <c r="G232" s="2" t="s">
        <v>490</v>
      </c>
    </row>
    <row r="233" spans="1:7" ht="16.95" customHeight="1" x14ac:dyDescent="0.5">
      <c r="A233" s="2">
        <v>232</v>
      </c>
      <c r="B233" s="2" t="s">
        <v>73</v>
      </c>
      <c r="C233" s="2" t="s">
        <v>340</v>
      </c>
      <c r="D233" s="3" t="s">
        <v>344</v>
      </c>
      <c r="E233" s="2" t="s">
        <v>341</v>
      </c>
      <c r="F233" s="2" t="s">
        <v>370</v>
      </c>
      <c r="G233" s="2" t="s">
        <v>440</v>
      </c>
    </row>
    <row r="234" spans="1:7" ht="16.95" customHeight="1" x14ac:dyDescent="0.5">
      <c r="A234" s="2">
        <v>233</v>
      </c>
      <c r="B234" s="2" t="s">
        <v>73</v>
      </c>
      <c r="C234" s="2" t="s">
        <v>340</v>
      </c>
      <c r="D234" s="3" t="s">
        <v>345</v>
      </c>
      <c r="E234" s="2" t="s">
        <v>341</v>
      </c>
      <c r="F234" s="2" t="s">
        <v>371</v>
      </c>
      <c r="G234" s="2" t="s">
        <v>73</v>
      </c>
    </row>
    <row r="235" spans="1:7" ht="16.95" customHeight="1" x14ac:dyDescent="0.5">
      <c r="A235" s="2">
        <v>234</v>
      </c>
      <c r="B235" s="2" t="s">
        <v>73</v>
      </c>
      <c r="C235" s="2" t="s">
        <v>340</v>
      </c>
      <c r="D235" s="3" t="s">
        <v>346</v>
      </c>
      <c r="E235" s="2" t="s">
        <v>341</v>
      </c>
      <c r="F235" s="2" t="s">
        <v>372</v>
      </c>
      <c r="G235" s="2" t="s">
        <v>430</v>
      </c>
    </row>
    <row r="236" spans="1:7" ht="16.95" customHeight="1" x14ac:dyDescent="0.5">
      <c r="A236" s="2">
        <v>235</v>
      </c>
      <c r="B236" s="2" t="s">
        <v>73</v>
      </c>
      <c r="C236" s="2" t="s">
        <v>340</v>
      </c>
      <c r="D236" s="3" t="s">
        <v>347</v>
      </c>
      <c r="E236" s="2" t="s">
        <v>341</v>
      </c>
      <c r="F236" s="2" t="s">
        <v>373</v>
      </c>
      <c r="G236" s="2" t="s">
        <v>430</v>
      </c>
    </row>
    <row r="237" spans="1:7" ht="16.95" customHeight="1" x14ac:dyDescent="0.5">
      <c r="A237" s="2">
        <v>236</v>
      </c>
      <c r="B237" s="2" t="s">
        <v>73</v>
      </c>
      <c r="C237" s="2" t="s">
        <v>340</v>
      </c>
      <c r="D237" s="3" t="s">
        <v>348</v>
      </c>
      <c r="E237" s="2" t="s">
        <v>341</v>
      </c>
      <c r="F237" s="2" t="s">
        <v>374</v>
      </c>
      <c r="G237" s="2" t="s">
        <v>430</v>
      </c>
    </row>
    <row r="238" spans="1:7" ht="16.95" customHeight="1" x14ac:dyDescent="0.5">
      <c r="A238" s="2">
        <v>237</v>
      </c>
      <c r="B238" s="2" t="s">
        <v>73</v>
      </c>
      <c r="C238" s="2" t="s">
        <v>340</v>
      </c>
      <c r="D238" s="3" t="s">
        <v>349</v>
      </c>
      <c r="E238" s="2" t="s">
        <v>341</v>
      </c>
      <c r="F238" s="2" t="s">
        <v>375</v>
      </c>
      <c r="G238" s="2" t="s">
        <v>430</v>
      </c>
    </row>
    <row r="239" spans="1:7" ht="16.95" customHeight="1" x14ac:dyDescent="0.5">
      <c r="A239" s="2">
        <v>238</v>
      </c>
      <c r="B239" s="2" t="s">
        <v>73</v>
      </c>
      <c r="C239" s="2" t="s">
        <v>340</v>
      </c>
      <c r="D239" s="3" t="s">
        <v>350</v>
      </c>
      <c r="E239" s="2" t="s">
        <v>341</v>
      </c>
      <c r="F239" s="2" t="s">
        <v>376</v>
      </c>
      <c r="G239" s="2" t="s">
        <v>436</v>
      </c>
    </row>
    <row r="240" spans="1:7" ht="16.95" customHeight="1" x14ac:dyDescent="0.5">
      <c r="A240" s="2">
        <v>239</v>
      </c>
      <c r="B240" s="2" t="s">
        <v>194</v>
      </c>
      <c r="C240" s="2" t="s">
        <v>340</v>
      </c>
      <c r="D240" s="3" t="s">
        <v>351</v>
      </c>
      <c r="E240" s="2" t="s">
        <v>341</v>
      </c>
      <c r="F240" s="2" t="s">
        <v>377</v>
      </c>
      <c r="G240" s="2" t="s">
        <v>445</v>
      </c>
    </row>
    <row r="241" spans="1:8" ht="16.95" customHeight="1" x14ac:dyDescent="0.5">
      <c r="A241" s="2">
        <v>240</v>
      </c>
      <c r="B241" s="2" t="s">
        <v>70</v>
      </c>
      <c r="C241" s="2" t="s">
        <v>340</v>
      </c>
      <c r="D241" s="3" t="s">
        <v>352</v>
      </c>
      <c r="E241" s="2" t="s">
        <v>342</v>
      </c>
      <c r="F241" s="2" t="s">
        <v>378</v>
      </c>
      <c r="G241" s="2" t="s">
        <v>434</v>
      </c>
    </row>
    <row r="242" spans="1:8" ht="16.95" customHeight="1" x14ac:dyDescent="0.5">
      <c r="A242" s="2">
        <v>241</v>
      </c>
      <c r="B242" s="2" t="s">
        <v>70</v>
      </c>
      <c r="C242" s="2" t="s">
        <v>340</v>
      </c>
      <c r="D242" s="3" t="s">
        <v>353</v>
      </c>
      <c r="E242" s="2" t="s">
        <v>342</v>
      </c>
      <c r="F242" s="2" t="s">
        <v>379</v>
      </c>
      <c r="G242" s="2" t="s">
        <v>455</v>
      </c>
      <c r="H242" s="2" t="s">
        <v>53</v>
      </c>
    </row>
    <row r="243" spans="1:8" ht="16.95" customHeight="1" x14ac:dyDescent="0.5">
      <c r="A243" s="2">
        <v>242</v>
      </c>
      <c r="B243" s="2" t="s">
        <v>70</v>
      </c>
      <c r="C243" s="2" t="s">
        <v>340</v>
      </c>
      <c r="D243" s="3" t="s">
        <v>354</v>
      </c>
      <c r="E243" s="2" t="s">
        <v>342</v>
      </c>
      <c r="F243" s="2" t="s">
        <v>380</v>
      </c>
      <c r="G243" s="2" t="s">
        <v>447</v>
      </c>
    </row>
    <row r="244" spans="1:8" ht="16.95" customHeight="1" x14ac:dyDescent="0.5">
      <c r="A244" s="2">
        <v>243</v>
      </c>
      <c r="B244" s="2" t="s">
        <v>195</v>
      </c>
      <c r="C244" s="2" t="s">
        <v>340</v>
      </c>
      <c r="D244" s="3" t="s">
        <v>355</v>
      </c>
      <c r="E244" s="2" t="s">
        <v>195</v>
      </c>
      <c r="F244" s="2" t="s">
        <v>381</v>
      </c>
      <c r="G244" s="2" t="s">
        <v>44</v>
      </c>
    </row>
    <row r="245" spans="1:8" ht="16.95" customHeight="1" x14ac:dyDescent="0.5">
      <c r="A245" s="2">
        <v>244</v>
      </c>
      <c r="B245" s="2" t="s">
        <v>195</v>
      </c>
      <c r="C245" s="2" t="s">
        <v>340</v>
      </c>
      <c r="D245" s="3" t="s">
        <v>356</v>
      </c>
      <c r="E245" s="2" t="s">
        <v>195</v>
      </c>
      <c r="F245" s="2" t="s">
        <v>382</v>
      </c>
      <c r="G245" s="2" t="s">
        <v>420</v>
      </c>
    </row>
    <row r="246" spans="1:8" ht="16.95" customHeight="1" x14ac:dyDescent="0.5">
      <c r="A246" s="2">
        <v>245</v>
      </c>
      <c r="B246" s="2" t="s">
        <v>195</v>
      </c>
      <c r="C246" s="2" t="s">
        <v>340</v>
      </c>
      <c r="D246" s="3" t="s">
        <v>357</v>
      </c>
      <c r="E246" s="2" t="s">
        <v>195</v>
      </c>
      <c r="F246" s="2" t="s">
        <v>383</v>
      </c>
      <c r="G246" s="2" t="s">
        <v>431</v>
      </c>
    </row>
    <row r="247" spans="1:8" ht="16.95" customHeight="1" x14ac:dyDescent="0.5">
      <c r="A247" s="2">
        <v>246</v>
      </c>
      <c r="B247" s="2" t="s">
        <v>195</v>
      </c>
      <c r="C247" s="2" t="s">
        <v>340</v>
      </c>
      <c r="D247" s="3" t="s">
        <v>358</v>
      </c>
      <c r="E247" s="2" t="s">
        <v>195</v>
      </c>
      <c r="F247" s="2" t="s">
        <v>384</v>
      </c>
      <c r="G247" s="2" t="s">
        <v>431</v>
      </c>
    </row>
    <row r="248" spans="1:8" ht="16.95" customHeight="1" x14ac:dyDescent="0.5">
      <c r="A248" s="2">
        <v>247</v>
      </c>
      <c r="B248" s="2" t="s">
        <v>195</v>
      </c>
      <c r="C248" s="2" t="s">
        <v>340</v>
      </c>
      <c r="D248" s="3" t="s">
        <v>359</v>
      </c>
      <c r="E248" s="2" t="s">
        <v>195</v>
      </c>
      <c r="F248" s="2" t="s">
        <v>46</v>
      </c>
      <c r="G248" s="2" t="s">
        <v>432</v>
      </c>
    </row>
    <row r="249" spans="1:8" ht="16.95" customHeight="1" x14ac:dyDescent="0.5">
      <c r="A249" s="2">
        <v>248</v>
      </c>
      <c r="B249" s="2" t="s">
        <v>195</v>
      </c>
      <c r="C249" s="2" t="s">
        <v>340</v>
      </c>
      <c r="D249" s="3" t="s">
        <v>360</v>
      </c>
      <c r="E249" s="2" t="s">
        <v>195</v>
      </c>
      <c r="F249" s="2" t="s">
        <v>385</v>
      </c>
      <c r="G249" s="2" t="s">
        <v>42</v>
      </c>
      <c r="H249" s="2" t="s">
        <v>403</v>
      </c>
    </row>
    <row r="250" spans="1:8" ht="16.95" customHeight="1" x14ac:dyDescent="0.5">
      <c r="A250" s="2">
        <v>249</v>
      </c>
      <c r="B250" s="2" t="s">
        <v>195</v>
      </c>
      <c r="C250" s="2" t="s">
        <v>340</v>
      </c>
      <c r="D250" s="3" t="s">
        <v>361</v>
      </c>
      <c r="E250" s="2" t="s">
        <v>195</v>
      </c>
      <c r="F250" s="2" t="s">
        <v>386</v>
      </c>
      <c r="G250" s="2" t="s">
        <v>199</v>
      </c>
    </row>
    <row r="251" spans="1:8" ht="16.95" customHeight="1" x14ac:dyDescent="0.5">
      <c r="A251" s="2">
        <v>250</v>
      </c>
      <c r="B251" s="2" t="s">
        <v>195</v>
      </c>
      <c r="C251" s="2" t="s">
        <v>340</v>
      </c>
      <c r="D251" s="3" t="s">
        <v>362</v>
      </c>
      <c r="E251" s="2" t="s">
        <v>195</v>
      </c>
      <c r="F251" s="2" t="s">
        <v>387</v>
      </c>
      <c r="G251" s="2" t="s">
        <v>199</v>
      </c>
    </row>
    <row r="252" spans="1:8" ht="16.95" customHeight="1" x14ac:dyDescent="0.5">
      <c r="A252" s="2">
        <v>251</v>
      </c>
      <c r="B252" s="2" t="s">
        <v>195</v>
      </c>
      <c r="C252" s="2" t="s">
        <v>340</v>
      </c>
      <c r="D252" s="3" t="s">
        <v>363</v>
      </c>
      <c r="E252" s="2" t="s">
        <v>195</v>
      </c>
      <c r="F252" s="2" t="s">
        <v>388</v>
      </c>
      <c r="G252" s="2" t="s">
        <v>199</v>
      </c>
    </row>
    <row r="253" spans="1:8" ht="16.95" customHeight="1" x14ac:dyDescent="0.5">
      <c r="A253" s="2">
        <v>252</v>
      </c>
      <c r="B253" s="2" t="s">
        <v>195</v>
      </c>
      <c r="C253" s="2" t="s">
        <v>340</v>
      </c>
      <c r="D253" s="3" t="s">
        <v>364</v>
      </c>
      <c r="E253" s="2" t="s">
        <v>195</v>
      </c>
      <c r="F253" s="2" t="s">
        <v>389</v>
      </c>
      <c r="G253" s="2" t="s">
        <v>199</v>
      </c>
    </row>
    <row r="254" spans="1:8" ht="16.95" customHeight="1" x14ac:dyDescent="0.5">
      <c r="A254" s="2">
        <v>253</v>
      </c>
      <c r="B254" s="2" t="s">
        <v>70</v>
      </c>
      <c r="C254" s="2" t="s">
        <v>340</v>
      </c>
      <c r="D254" s="3" t="s">
        <v>365</v>
      </c>
      <c r="E254" s="2" t="s">
        <v>343</v>
      </c>
      <c r="F254" s="2" t="s">
        <v>390</v>
      </c>
      <c r="G254" s="2" t="s">
        <v>202</v>
      </c>
    </row>
    <row r="255" spans="1:8" ht="16.95" customHeight="1" x14ac:dyDescent="0.5">
      <c r="A255" s="2">
        <v>254</v>
      </c>
      <c r="B255" s="2" t="s">
        <v>70</v>
      </c>
      <c r="C255" s="2" t="s">
        <v>340</v>
      </c>
      <c r="D255" s="3" t="s">
        <v>366</v>
      </c>
      <c r="E255" s="2" t="s">
        <v>343</v>
      </c>
      <c r="F255" s="2" t="s">
        <v>391</v>
      </c>
      <c r="G255" s="2" t="s">
        <v>444</v>
      </c>
    </row>
    <row r="256" spans="1:8" ht="16.95" customHeight="1" x14ac:dyDescent="0.5">
      <c r="A256" s="2">
        <v>255</v>
      </c>
      <c r="B256" s="2" t="s">
        <v>70</v>
      </c>
      <c r="C256" s="2" t="s">
        <v>340</v>
      </c>
      <c r="D256" s="3" t="s">
        <v>367</v>
      </c>
      <c r="E256" s="2" t="s">
        <v>343</v>
      </c>
      <c r="F256" s="2" t="s">
        <v>392</v>
      </c>
      <c r="G256" s="2" t="s">
        <v>444</v>
      </c>
    </row>
    <row r="257" spans="1:8" ht="16.95" customHeight="1" x14ac:dyDescent="0.5">
      <c r="A257" s="2">
        <v>256</v>
      </c>
      <c r="B257" s="2" t="s">
        <v>70</v>
      </c>
      <c r="C257" s="2" t="s">
        <v>340</v>
      </c>
      <c r="D257" s="3" t="s">
        <v>368</v>
      </c>
      <c r="E257" s="2" t="s">
        <v>343</v>
      </c>
      <c r="F257" s="2" t="s">
        <v>393</v>
      </c>
      <c r="G257" s="2" t="s">
        <v>444</v>
      </c>
    </row>
    <row r="258" spans="1:8" ht="16.95" customHeight="1" x14ac:dyDescent="0.5">
      <c r="A258" s="2">
        <v>257</v>
      </c>
      <c r="B258" s="2" t="s">
        <v>70</v>
      </c>
      <c r="C258" s="2" t="s">
        <v>340</v>
      </c>
      <c r="D258" s="3" t="s">
        <v>369</v>
      </c>
      <c r="E258" s="2" t="s">
        <v>343</v>
      </c>
      <c r="F258" s="2" t="s">
        <v>394</v>
      </c>
      <c r="G258" s="2" t="s">
        <v>444</v>
      </c>
    </row>
    <row r="259" spans="1:8" ht="16.95" customHeight="1" x14ac:dyDescent="0.5">
      <c r="A259" s="2">
        <v>258</v>
      </c>
      <c r="B259" s="2" t="s">
        <v>73</v>
      </c>
      <c r="C259" s="2" t="s">
        <v>585</v>
      </c>
      <c r="E259" s="2" t="s">
        <v>75</v>
      </c>
      <c r="G259" s="2" t="s">
        <v>440</v>
      </c>
    </row>
    <row r="260" spans="1:8" ht="16.95" customHeight="1" x14ac:dyDescent="0.5">
      <c r="A260" s="2">
        <v>259</v>
      </c>
      <c r="B260" s="2" t="s">
        <v>73</v>
      </c>
      <c r="C260" s="2" t="s">
        <v>585</v>
      </c>
      <c r="E260" s="2" t="s">
        <v>191</v>
      </c>
      <c r="G260" s="2" t="s">
        <v>430</v>
      </c>
    </row>
    <row r="261" spans="1:8" ht="16.95" customHeight="1" x14ac:dyDescent="0.5">
      <c r="A261" s="2">
        <v>260</v>
      </c>
      <c r="B261" s="2" t="s">
        <v>73</v>
      </c>
      <c r="C261" s="2" t="s">
        <v>585</v>
      </c>
      <c r="E261" s="2" t="s">
        <v>190</v>
      </c>
      <c r="G261" s="2" t="s">
        <v>443</v>
      </c>
    </row>
    <row r="262" spans="1:8" s="4" customFormat="1" ht="16.95" customHeight="1" x14ac:dyDescent="0.5">
      <c r="A262" s="2">
        <v>261</v>
      </c>
      <c r="B262" s="2" t="s">
        <v>73</v>
      </c>
      <c r="C262" s="2" t="s">
        <v>585</v>
      </c>
      <c r="D262" s="3"/>
      <c r="E262" s="2" t="s">
        <v>73</v>
      </c>
      <c r="F262" s="2"/>
      <c r="G262" s="2" t="s">
        <v>73</v>
      </c>
      <c r="H262" s="2"/>
    </row>
    <row r="263" spans="1:8" ht="16.95" customHeight="1" x14ac:dyDescent="0.5">
      <c r="A263" s="2">
        <v>262</v>
      </c>
      <c r="B263" s="2" t="s">
        <v>70</v>
      </c>
      <c r="C263" s="2" t="s">
        <v>203</v>
      </c>
      <c r="E263" s="2" t="s">
        <v>204</v>
      </c>
      <c r="G263" s="2" t="s">
        <v>433</v>
      </c>
    </row>
    <row r="264" spans="1:8" ht="16.95" customHeight="1" x14ac:dyDescent="0.5">
      <c r="A264" s="2">
        <v>263</v>
      </c>
      <c r="B264" s="2" t="s">
        <v>70</v>
      </c>
      <c r="C264" s="2" t="s">
        <v>203</v>
      </c>
      <c r="E264" s="2" t="s">
        <v>205</v>
      </c>
      <c r="G264" s="2" t="s">
        <v>434</v>
      </c>
    </row>
    <row r="265" spans="1:8" ht="16.95" customHeight="1" x14ac:dyDescent="0.5">
      <c r="A265" s="2">
        <v>264</v>
      </c>
      <c r="B265" s="2" t="s">
        <v>70</v>
      </c>
      <c r="C265" s="2" t="s">
        <v>203</v>
      </c>
      <c r="E265" s="2" t="s">
        <v>206</v>
      </c>
      <c r="G265" s="2" t="s">
        <v>202</v>
      </c>
    </row>
    <row r="266" spans="1:8" ht="16.95" customHeight="1" x14ac:dyDescent="0.5">
      <c r="A266" s="2">
        <v>265</v>
      </c>
      <c r="B266" s="2" t="s">
        <v>70</v>
      </c>
      <c r="C266" s="2" t="s">
        <v>203</v>
      </c>
      <c r="E266" s="2" t="s">
        <v>207</v>
      </c>
      <c r="G266" s="2" t="s">
        <v>406</v>
      </c>
      <c r="H266" s="2" t="s">
        <v>553</v>
      </c>
    </row>
    <row r="267" spans="1:8" ht="16.95" customHeight="1" x14ac:dyDescent="0.5">
      <c r="A267" s="2">
        <v>266</v>
      </c>
      <c r="B267" s="2" t="s">
        <v>70</v>
      </c>
      <c r="C267" s="2" t="s">
        <v>203</v>
      </c>
      <c r="E267" s="2" t="s">
        <v>168</v>
      </c>
      <c r="G267" s="2" t="s">
        <v>547</v>
      </c>
    </row>
    <row r="268" spans="1:8" ht="16.95" customHeight="1" x14ac:dyDescent="0.5">
      <c r="A268" s="2">
        <v>267</v>
      </c>
      <c r="B268" s="2" t="s">
        <v>73</v>
      </c>
      <c r="C268" s="2" t="s">
        <v>203</v>
      </c>
      <c r="E268" s="2" t="s">
        <v>73</v>
      </c>
      <c r="G268" s="2" t="s">
        <v>73</v>
      </c>
    </row>
    <row r="269" spans="1:8" ht="16.95" customHeight="1" x14ac:dyDescent="0.5">
      <c r="A269" s="2">
        <v>268</v>
      </c>
      <c r="B269" s="2" t="s">
        <v>194</v>
      </c>
      <c r="C269" s="2" t="s">
        <v>395</v>
      </c>
      <c r="E269" s="2" t="s">
        <v>208</v>
      </c>
      <c r="G269" s="2" t="s">
        <v>53</v>
      </c>
    </row>
    <row r="270" spans="1:8" ht="16.95" customHeight="1" x14ac:dyDescent="0.5">
      <c r="A270" s="2">
        <v>269</v>
      </c>
      <c r="B270" s="2" t="s">
        <v>70</v>
      </c>
      <c r="C270" s="2" t="s">
        <v>395</v>
      </c>
      <c r="E270" s="2" t="s">
        <v>209</v>
      </c>
      <c r="G270" s="2" t="s">
        <v>433</v>
      </c>
    </row>
    <row r="271" spans="1:8" ht="16.95" customHeight="1" x14ac:dyDescent="0.5">
      <c r="A271" s="2">
        <v>270</v>
      </c>
      <c r="B271" s="2" t="s">
        <v>70</v>
      </c>
      <c r="C271" s="2" t="s">
        <v>395</v>
      </c>
      <c r="E271" s="2" t="s">
        <v>210</v>
      </c>
      <c r="G271" s="2" t="s">
        <v>433</v>
      </c>
      <c r="H271" s="2" t="s">
        <v>201</v>
      </c>
    </row>
    <row r="272" spans="1:8" ht="16.95" customHeight="1" x14ac:dyDescent="0.5">
      <c r="A272" s="2">
        <v>271</v>
      </c>
      <c r="B272" s="2" t="s">
        <v>73</v>
      </c>
      <c r="C272" s="2" t="s">
        <v>395</v>
      </c>
      <c r="E272" s="2" t="s">
        <v>211</v>
      </c>
      <c r="G272" s="2" t="s">
        <v>430</v>
      </c>
    </row>
    <row r="273" spans="1:7" ht="16.95" customHeight="1" x14ac:dyDescent="0.5">
      <c r="A273" s="2">
        <v>272</v>
      </c>
      <c r="B273" s="2" t="s">
        <v>70</v>
      </c>
      <c r="C273" s="2" t="s">
        <v>395</v>
      </c>
      <c r="E273" s="2" t="s">
        <v>212</v>
      </c>
      <c r="G273" s="2" t="s">
        <v>455</v>
      </c>
    </row>
    <row r="274" spans="1:7" ht="16.95" customHeight="1" x14ac:dyDescent="0.5">
      <c r="A274" s="2">
        <v>273</v>
      </c>
      <c r="B274" s="2" t="s">
        <v>70</v>
      </c>
      <c r="C274" s="2" t="s">
        <v>395</v>
      </c>
      <c r="E274" s="2" t="s">
        <v>213</v>
      </c>
      <c r="G274" s="2" t="s">
        <v>202</v>
      </c>
    </row>
    <row r="275" spans="1:7" ht="16.95" customHeight="1" x14ac:dyDescent="0.5">
      <c r="A275" s="2">
        <v>274</v>
      </c>
      <c r="B275" s="2" t="s">
        <v>194</v>
      </c>
      <c r="C275" s="2" t="s">
        <v>395</v>
      </c>
      <c r="E275" s="2" t="s">
        <v>214</v>
      </c>
      <c r="G275" s="2" t="s">
        <v>435</v>
      </c>
    </row>
    <row r="276" spans="1:7" ht="16.95" customHeight="1" x14ac:dyDescent="0.5">
      <c r="A276" s="2">
        <v>275</v>
      </c>
      <c r="B276" s="2" t="s">
        <v>194</v>
      </c>
      <c r="C276" s="2" t="s">
        <v>395</v>
      </c>
      <c r="E276" s="2" t="s">
        <v>215</v>
      </c>
      <c r="G276" s="2" t="s">
        <v>435</v>
      </c>
    </row>
    <row r="277" spans="1:7" ht="16.95" customHeight="1" x14ac:dyDescent="0.5">
      <c r="A277" s="2">
        <v>276</v>
      </c>
      <c r="B277" s="2" t="s">
        <v>70</v>
      </c>
      <c r="C277" s="2" t="s">
        <v>395</v>
      </c>
      <c r="E277" s="2" t="s">
        <v>216</v>
      </c>
      <c r="G277" s="2" t="s">
        <v>202</v>
      </c>
    </row>
    <row r="278" spans="1:7" ht="16.95" customHeight="1" x14ac:dyDescent="0.5">
      <c r="A278" s="2">
        <v>278</v>
      </c>
      <c r="B278" s="2" t="s">
        <v>70</v>
      </c>
      <c r="C278" s="2" t="s">
        <v>217</v>
      </c>
      <c r="E278" s="2" t="s">
        <v>218</v>
      </c>
      <c r="G278" s="2" t="s">
        <v>434</v>
      </c>
    </row>
    <row r="279" spans="1:7" ht="16.95" customHeight="1" x14ac:dyDescent="0.5">
      <c r="A279" s="2">
        <v>279</v>
      </c>
      <c r="B279" s="2" t="s">
        <v>70</v>
      </c>
      <c r="C279" s="2" t="s">
        <v>217</v>
      </c>
      <c r="E279" s="2" t="s">
        <v>221</v>
      </c>
      <c r="G279" s="2" t="s">
        <v>554</v>
      </c>
    </row>
    <row r="280" spans="1:7" ht="16.95" customHeight="1" x14ac:dyDescent="0.5">
      <c r="A280" s="2">
        <v>280</v>
      </c>
      <c r="B280" s="2" t="s">
        <v>70</v>
      </c>
      <c r="C280" s="2" t="s">
        <v>217</v>
      </c>
      <c r="E280" s="2" t="s">
        <v>219</v>
      </c>
      <c r="G280" s="2" t="s">
        <v>449</v>
      </c>
    </row>
    <row r="281" spans="1:7" ht="16.95" customHeight="1" x14ac:dyDescent="0.5">
      <c r="A281" s="2">
        <v>281</v>
      </c>
      <c r="B281" s="2" t="s">
        <v>195</v>
      </c>
      <c r="C281" s="2" t="s">
        <v>217</v>
      </c>
      <c r="E281" s="2" t="s">
        <v>220</v>
      </c>
      <c r="G281" s="2" t="s">
        <v>48</v>
      </c>
    </row>
    <row r="282" spans="1:7" ht="16.95" customHeight="1" x14ac:dyDescent="0.5">
      <c r="A282" s="2">
        <v>282</v>
      </c>
      <c r="B282" s="2" t="s">
        <v>195</v>
      </c>
      <c r="C282" s="2" t="s">
        <v>902</v>
      </c>
      <c r="E282" s="2" t="s">
        <v>903</v>
      </c>
      <c r="F282" s="2" t="s">
        <v>904</v>
      </c>
      <c r="G282" s="2" t="s">
        <v>139</v>
      </c>
    </row>
    <row r="283" spans="1:7" ht="16.95" customHeight="1" x14ac:dyDescent="0.5">
      <c r="A283" s="2">
        <v>283</v>
      </c>
      <c r="B283" s="2" t="s">
        <v>195</v>
      </c>
      <c r="C283" s="2" t="s">
        <v>902</v>
      </c>
      <c r="E283" s="2" t="s">
        <v>903</v>
      </c>
      <c r="F283" s="2" t="s">
        <v>905</v>
      </c>
      <c r="G283" s="2" t="s">
        <v>139</v>
      </c>
    </row>
    <row r="284" spans="1:7" ht="16.95" customHeight="1" x14ac:dyDescent="0.5">
      <c r="A284" s="2">
        <v>284</v>
      </c>
      <c r="B284" s="2" t="s">
        <v>195</v>
      </c>
      <c r="C284" s="2" t="s">
        <v>902</v>
      </c>
      <c r="E284" s="2" t="s">
        <v>903</v>
      </c>
      <c r="F284" s="2" t="s">
        <v>906</v>
      </c>
      <c r="G284" s="2" t="s">
        <v>4</v>
      </c>
    </row>
    <row r="285" spans="1:7" ht="16.95" customHeight="1" x14ac:dyDescent="0.5">
      <c r="A285" s="2">
        <v>285</v>
      </c>
      <c r="B285" s="2" t="s">
        <v>195</v>
      </c>
      <c r="C285" s="2" t="s">
        <v>902</v>
      </c>
      <c r="E285" s="2" t="s">
        <v>903</v>
      </c>
      <c r="F285" s="2" t="s">
        <v>907</v>
      </c>
      <c r="G285" s="2" t="s">
        <v>437</v>
      </c>
    </row>
    <row r="286" spans="1:7" ht="16.95" customHeight="1" x14ac:dyDescent="0.5">
      <c r="A286" s="2">
        <v>286</v>
      </c>
      <c r="B286" s="2" t="s">
        <v>195</v>
      </c>
      <c r="C286" s="2" t="s">
        <v>902</v>
      </c>
      <c r="E286" s="2" t="s">
        <v>903</v>
      </c>
      <c r="F286" s="2" t="s">
        <v>908</v>
      </c>
      <c r="G286" s="2" t="s">
        <v>5</v>
      </c>
    </row>
    <row r="287" spans="1:7" ht="16.95" customHeight="1" x14ac:dyDescent="0.5">
      <c r="A287" s="2">
        <v>287</v>
      </c>
      <c r="B287" s="2" t="s">
        <v>195</v>
      </c>
      <c r="C287" s="2" t="s">
        <v>902</v>
      </c>
      <c r="E287" s="2" t="s">
        <v>903</v>
      </c>
      <c r="F287" s="2" t="s">
        <v>909</v>
      </c>
      <c r="G287" s="2" t="s">
        <v>5</v>
      </c>
    </row>
    <row r="288" spans="1:7" ht="16.95" customHeight="1" x14ac:dyDescent="0.5">
      <c r="A288" s="2">
        <v>288</v>
      </c>
      <c r="B288" s="2" t="s">
        <v>195</v>
      </c>
      <c r="C288" s="2" t="s">
        <v>902</v>
      </c>
      <c r="E288" s="2" t="s">
        <v>903</v>
      </c>
      <c r="F288" s="2" t="s">
        <v>910</v>
      </c>
      <c r="G288" s="2" t="s">
        <v>44</v>
      </c>
    </row>
    <row r="289" spans="1:7" ht="16.95" customHeight="1" x14ac:dyDescent="0.5">
      <c r="A289" s="2">
        <v>289</v>
      </c>
      <c r="B289" s="2" t="s">
        <v>952</v>
      </c>
      <c r="C289" s="2" t="s">
        <v>902</v>
      </c>
      <c r="E289" s="2" t="s">
        <v>911</v>
      </c>
      <c r="F289" s="2" t="s">
        <v>911</v>
      </c>
      <c r="G289" s="2" t="s">
        <v>953</v>
      </c>
    </row>
    <row r="290" spans="1:7" ht="16.95" customHeight="1" x14ac:dyDescent="0.5">
      <c r="A290" s="2">
        <v>290</v>
      </c>
      <c r="B290" s="2" t="s">
        <v>952</v>
      </c>
      <c r="C290" s="2" t="s">
        <v>902</v>
      </c>
      <c r="E290" s="2" t="s">
        <v>911</v>
      </c>
      <c r="F290" s="2" t="s">
        <v>912</v>
      </c>
      <c r="G290" s="2" t="s">
        <v>953</v>
      </c>
    </row>
    <row r="291" spans="1:7" ht="16.95" customHeight="1" x14ac:dyDescent="0.5">
      <c r="A291" s="2">
        <v>291</v>
      </c>
      <c r="B291" s="2" t="s">
        <v>952</v>
      </c>
      <c r="C291" s="2" t="s">
        <v>902</v>
      </c>
      <c r="E291" s="2" t="s">
        <v>911</v>
      </c>
      <c r="F291" s="2" t="s">
        <v>913</v>
      </c>
      <c r="G291" s="2" t="s">
        <v>954</v>
      </c>
    </row>
    <row r="292" spans="1:7" ht="16.95" customHeight="1" x14ac:dyDescent="0.5">
      <c r="A292" s="2">
        <v>292</v>
      </c>
      <c r="B292" s="2" t="s">
        <v>952</v>
      </c>
      <c r="C292" s="2" t="s">
        <v>902</v>
      </c>
      <c r="E292" s="2" t="s">
        <v>911</v>
      </c>
      <c r="F292" s="2" t="s">
        <v>914</v>
      </c>
      <c r="G292" s="2" t="s">
        <v>16</v>
      </c>
    </row>
    <row r="293" spans="1:7" ht="16.95" customHeight="1" x14ac:dyDescent="0.5">
      <c r="A293" s="2">
        <v>293</v>
      </c>
      <c r="B293" s="2" t="s">
        <v>952</v>
      </c>
      <c r="C293" s="2" t="s">
        <v>902</v>
      </c>
      <c r="E293" s="2" t="s">
        <v>911</v>
      </c>
      <c r="F293" s="2" t="s">
        <v>915</v>
      </c>
      <c r="G293" s="2" t="s">
        <v>433</v>
      </c>
    </row>
    <row r="294" spans="1:7" ht="16.95" customHeight="1" x14ac:dyDescent="0.5">
      <c r="A294" s="2">
        <v>294</v>
      </c>
      <c r="B294" s="2" t="s">
        <v>952</v>
      </c>
      <c r="C294" s="2" t="s">
        <v>902</v>
      </c>
      <c r="E294" s="2" t="s">
        <v>916</v>
      </c>
      <c r="F294" s="2" t="s">
        <v>917</v>
      </c>
      <c r="G294" s="2" t="s">
        <v>554</v>
      </c>
    </row>
    <row r="295" spans="1:7" ht="16.95" customHeight="1" x14ac:dyDescent="0.5">
      <c r="A295" s="2">
        <v>295</v>
      </c>
      <c r="B295" s="2" t="s">
        <v>952</v>
      </c>
      <c r="C295" s="2" t="s">
        <v>902</v>
      </c>
      <c r="E295" s="2" t="s">
        <v>916</v>
      </c>
      <c r="F295" s="2" t="s">
        <v>918</v>
      </c>
      <c r="G295" s="2" t="s">
        <v>554</v>
      </c>
    </row>
    <row r="296" spans="1:7" ht="16.95" customHeight="1" x14ac:dyDescent="0.5">
      <c r="A296" s="2">
        <v>296</v>
      </c>
      <c r="B296" s="2" t="s">
        <v>952</v>
      </c>
      <c r="C296" s="2" t="s">
        <v>902</v>
      </c>
      <c r="E296" s="2" t="s">
        <v>916</v>
      </c>
      <c r="F296" s="2" t="s">
        <v>919</v>
      </c>
      <c r="G296" s="2" t="s">
        <v>955</v>
      </c>
    </row>
    <row r="297" spans="1:7" ht="16.95" customHeight="1" x14ac:dyDescent="0.5">
      <c r="A297" s="2">
        <v>297</v>
      </c>
      <c r="B297" s="2" t="s">
        <v>952</v>
      </c>
      <c r="C297" s="2" t="s">
        <v>902</v>
      </c>
      <c r="E297" s="2" t="s">
        <v>916</v>
      </c>
      <c r="F297" s="2" t="s">
        <v>920</v>
      </c>
      <c r="G297" s="2" t="s">
        <v>955</v>
      </c>
    </row>
    <row r="298" spans="1:7" ht="16.95" customHeight="1" x14ac:dyDescent="0.5">
      <c r="A298" s="2">
        <v>298</v>
      </c>
      <c r="B298" s="2" t="s">
        <v>952</v>
      </c>
      <c r="C298" s="2" t="s">
        <v>902</v>
      </c>
      <c r="E298" s="2" t="s">
        <v>921</v>
      </c>
      <c r="F298" s="2" t="s">
        <v>922</v>
      </c>
      <c r="G298" s="2" t="s">
        <v>547</v>
      </c>
    </row>
    <row r="299" spans="1:7" ht="16.95" customHeight="1" x14ac:dyDescent="0.5">
      <c r="A299" s="2">
        <v>299</v>
      </c>
      <c r="B299" s="2" t="s">
        <v>957</v>
      </c>
      <c r="C299" s="2" t="s">
        <v>902</v>
      </c>
      <c r="E299" s="2" t="s">
        <v>921</v>
      </c>
      <c r="F299" s="2" t="s">
        <v>923</v>
      </c>
      <c r="G299" s="2" t="s">
        <v>956</v>
      </c>
    </row>
    <row r="300" spans="1:7" ht="16.95" customHeight="1" x14ac:dyDescent="0.5">
      <c r="A300" s="2">
        <v>300</v>
      </c>
      <c r="B300" s="2" t="s">
        <v>952</v>
      </c>
      <c r="C300" s="2" t="s">
        <v>902</v>
      </c>
      <c r="E300" s="2" t="s">
        <v>921</v>
      </c>
      <c r="F300" s="2" t="s">
        <v>924</v>
      </c>
      <c r="G300" s="2" t="s">
        <v>547</v>
      </c>
    </row>
    <row r="301" spans="1:7" ht="16.95" customHeight="1" x14ac:dyDescent="0.5">
      <c r="A301" s="2">
        <v>301</v>
      </c>
      <c r="B301" s="2" t="s">
        <v>952</v>
      </c>
      <c r="C301" s="2" t="s">
        <v>902</v>
      </c>
      <c r="E301" s="2" t="s">
        <v>921</v>
      </c>
      <c r="F301" s="2" t="s">
        <v>925</v>
      </c>
      <c r="G301" s="2" t="s">
        <v>547</v>
      </c>
    </row>
    <row r="302" spans="1:7" ht="16.95" customHeight="1" x14ac:dyDescent="0.5">
      <c r="A302" s="2">
        <v>302</v>
      </c>
      <c r="B302" s="2" t="s">
        <v>957</v>
      </c>
      <c r="C302" s="2" t="s">
        <v>902</v>
      </c>
      <c r="E302" s="2" t="s">
        <v>921</v>
      </c>
      <c r="F302" s="2" t="s">
        <v>926</v>
      </c>
      <c r="G302" s="2" t="s">
        <v>956</v>
      </c>
    </row>
    <row r="303" spans="1:7" ht="16.95" customHeight="1" x14ac:dyDescent="0.5">
      <c r="A303" s="2">
        <v>303</v>
      </c>
      <c r="B303" s="2" t="s">
        <v>952</v>
      </c>
      <c r="C303" s="2" t="s">
        <v>902</v>
      </c>
      <c r="E303" s="2" t="s">
        <v>921</v>
      </c>
      <c r="F303" s="2" t="s">
        <v>927</v>
      </c>
      <c r="G303" s="2" t="s">
        <v>547</v>
      </c>
    </row>
    <row r="304" spans="1:7" ht="16.95" customHeight="1" x14ac:dyDescent="0.5">
      <c r="A304" s="2">
        <v>304</v>
      </c>
      <c r="B304" s="2" t="s">
        <v>952</v>
      </c>
      <c r="C304" s="2" t="s">
        <v>902</v>
      </c>
      <c r="E304" s="2" t="s">
        <v>928</v>
      </c>
      <c r="F304" s="2" t="s">
        <v>929</v>
      </c>
      <c r="G304" s="2" t="s">
        <v>201</v>
      </c>
    </row>
    <row r="305" spans="1:7" ht="16.95" customHeight="1" x14ac:dyDescent="0.5">
      <c r="A305" s="2">
        <v>305</v>
      </c>
      <c r="B305" s="2" t="s">
        <v>952</v>
      </c>
      <c r="C305" s="2" t="s">
        <v>902</v>
      </c>
      <c r="E305" s="2" t="s">
        <v>928</v>
      </c>
      <c r="F305" s="2" t="s">
        <v>930</v>
      </c>
      <c r="G305" s="2" t="s">
        <v>201</v>
      </c>
    </row>
    <row r="306" spans="1:7" ht="16.95" customHeight="1" x14ac:dyDescent="0.5">
      <c r="A306" s="2">
        <v>306</v>
      </c>
      <c r="B306" s="2" t="s">
        <v>952</v>
      </c>
      <c r="C306" s="2" t="s">
        <v>902</v>
      </c>
      <c r="E306" s="2" t="s">
        <v>928</v>
      </c>
      <c r="F306" s="2" t="s">
        <v>931</v>
      </c>
      <c r="G306" s="2" t="s">
        <v>958</v>
      </c>
    </row>
    <row r="307" spans="1:7" ht="16.95" customHeight="1" x14ac:dyDescent="0.5">
      <c r="A307" s="2">
        <v>307</v>
      </c>
      <c r="B307" s="2" t="s">
        <v>73</v>
      </c>
      <c r="C307" s="2" t="s">
        <v>902</v>
      </c>
      <c r="E307" s="2" t="s">
        <v>928</v>
      </c>
      <c r="F307" s="2" t="s">
        <v>932</v>
      </c>
      <c r="G307" s="2" t="s">
        <v>960</v>
      </c>
    </row>
    <row r="308" spans="1:7" ht="16.95" customHeight="1" x14ac:dyDescent="0.5">
      <c r="A308" s="2">
        <v>308</v>
      </c>
      <c r="B308" s="2" t="s">
        <v>952</v>
      </c>
      <c r="C308" s="2" t="s">
        <v>902</v>
      </c>
      <c r="E308" s="2" t="s">
        <v>928</v>
      </c>
      <c r="F308" s="2" t="s">
        <v>933</v>
      </c>
      <c r="G308" s="2" t="s">
        <v>201</v>
      </c>
    </row>
    <row r="309" spans="1:7" ht="16.95" customHeight="1" x14ac:dyDescent="0.5">
      <c r="A309" s="2">
        <v>309</v>
      </c>
      <c r="B309" s="2" t="s">
        <v>952</v>
      </c>
      <c r="C309" s="2" t="s">
        <v>902</v>
      </c>
      <c r="E309" s="2" t="s">
        <v>934</v>
      </c>
      <c r="F309" s="2" t="s">
        <v>935</v>
      </c>
      <c r="G309" s="2" t="s">
        <v>449</v>
      </c>
    </row>
    <row r="310" spans="1:7" ht="16.95" customHeight="1" x14ac:dyDescent="0.5">
      <c r="A310" s="2">
        <v>310</v>
      </c>
      <c r="B310" s="2" t="s">
        <v>952</v>
      </c>
      <c r="C310" s="2" t="s">
        <v>902</v>
      </c>
      <c r="E310" s="2" t="s">
        <v>934</v>
      </c>
      <c r="F310" s="2" t="s">
        <v>936</v>
      </c>
      <c r="G310" s="2" t="s">
        <v>449</v>
      </c>
    </row>
    <row r="311" spans="1:7" ht="16.95" customHeight="1" x14ac:dyDescent="0.5">
      <c r="A311" s="2">
        <v>311</v>
      </c>
      <c r="B311" s="2" t="s">
        <v>952</v>
      </c>
      <c r="C311" s="2" t="s">
        <v>902</v>
      </c>
      <c r="E311" s="2" t="s">
        <v>934</v>
      </c>
      <c r="F311" s="2" t="s">
        <v>937</v>
      </c>
      <c r="G311" s="2" t="s">
        <v>449</v>
      </c>
    </row>
    <row r="312" spans="1:7" ht="16.95" customHeight="1" x14ac:dyDescent="0.5">
      <c r="A312" s="2">
        <v>312</v>
      </c>
      <c r="B312" s="2" t="s">
        <v>952</v>
      </c>
      <c r="C312" s="2" t="s">
        <v>902</v>
      </c>
      <c r="E312" s="2" t="s">
        <v>934</v>
      </c>
      <c r="F312" s="2" t="s">
        <v>938</v>
      </c>
      <c r="G312" s="2" t="s">
        <v>959</v>
      </c>
    </row>
    <row r="313" spans="1:7" ht="16.95" customHeight="1" x14ac:dyDescent="0.5">
      <c r="A313" s="2">
        <v>313</v>
      </c>
      <c r="B313" s="2" t="s">
        <v>73</v>
      </c>
      <c r="C313" s="2" t="s">
        <v>902</v>
      </c>
      <c r="E313" s="2" t="s">
        <v>939</v>
      </c>
      <c r="F313" s="2" t="s">
        <v>940</v>
      </c>
      <c r="G313" s="2" t="s">
        <v>73</v>
      </c>
    </row>
    <row r="314" spans="1:7" ht="16.95" customHeight="1" x14ac:dyDescent="0.5">
      <c r="A314" s="2">
        <v>314</v>
      </c>
      <c r="B314" s="2" t="s">
        <v>73</v>
      </c>
      <c r="C314" s="2" t="s">
        <v>902</v>
      </c>
      <c r="E314" s="2" t="s">
        <v>939</v>
      </c>
      <c r="F314" s="2" t="s">
        <v>941</v>
      </c>
      <c r="G314" s="2" t="s">
        <v>547</v>
      </c>
    </row>
    <row r="315" spans="1:7" ht="16.95" customHeight="1" x14ac:dyDescent="0.5">
      <c r="A315" s="2">
        <v>315</v>
      </c>
      <c r="B315" s="2" t="s">
        <v>73</v>
      </c>
      <c r="C315" s="2" t="s">
        <v>902</v>
      </c>
      <c r="E315" s="2" t="s">
        <v>939</v>
      </c>
      <c r="F315" s="2" t="s">
        <v>942</v>
      </c>
      <c r="G315" s="2" t="s">
        <v>547</v>
      </c>
    </row>
    <row r="316" spans="1:7" ht="16.95" customHeight="1" x14ac:dyDescent="0.5">
      <c r="A316" s="2">
        <v>316</v>
      </c>
      <c r="B316" s="2" t="s">
        <v>73</v>
      </c>
      <c r="C316" s="2" t="s">
        <v>902</v>
      </c>
      <c r="E316" s="2" t="s">
        <v>939</v>
      </c>
      <c r="F316" s="2" t="s">
        <v>943</v>
      </c>
      <c r="G316" s="2" t="s">
        <v>243</v>
      </c>
    </row>
    <row r="317" spans="1:7" ht="16.95" customHeight="1" x14ac:dyDescent="0.5">
      <c r="A317" s="2">
        <v>317</v>
      </c>
      <c r="B317" s="2" t="s">
        <v>70</v>
      </c>
      <c r="C317" s="2" t="s">
        <v>902</v>
      </c>
      <c r="E317" s="2" t="s">
        <v>939</v>
      </c>
      <c r="F317" s="2" t="s">
        <v>944</v>
      </c>
      <c r="G317" s="2" t="s">
        <v>961</v>
      </c>
    </row>
    <row r="318" spans="1:7" ht="16.95" customHeight="1" x14ac:dyDescent="0.5">
      <c r="A318" s="2">
        <v>318</v>
      </c>
      <c r="B318" s="2" t="s">
        <v>70</v>
      </c>
      <c r="C318" s="2" t="s">
        <v>902</v>
      </c>
      <c r="E318" s="2" t="s">
        <v>939</v>
      </c>
      <c r="F318" s="2" t="s">
        <v>945</v>
      </c>
      <c r="G318" s="2" t="s">
        <v>201</v>
      </c>
    </row>
    <row r="319" spans="1:7" ht="16.95" customHeight="1" x14ac:dyDescent="0.5">
      <c r="A319" s="2">
        <v>319</v>
      </c>
      <c r="B319" s="2" t="s">
        <v>70</v>
      </c>
      <c r="C319" s="2" t="s">
        <v>902</v>
      </c>
      <c r="E319" s="2" t="s">
        <v>939</v>
      </c>
      <c r="F319" s="2" t="s">
        <v>948</v>
      </c>
      <c r="G319" s="2" t="s">
        <v>433</v>
      </c>
    </row>
    <row r="320" spans="1:7" ht="16.95" customHeight="1" x14ac:dyDescent="0.5">
      <c r="A320" s="2">
        <v>320</v>
      </c>
      <c r="B320" s="2" t="s">
        <v>952</v>
      </c>
      <c r="C320" s="2" t="s">
        <v>902</v>
      </c>
      <c r="E320" s="2" t="s">
        <v>946</v>
      </c>
      <c r="F320" s="2" t="s">
        <v>947</v>
      </c>
      <c r="G320" s="2" t="s">
        <v>429</v>
      </c>
    </row>
    <row r="321" spans="1:8" ht="16.95" customHeight="1" x14ac:dyDescent="0.5">
      <c r="A321" s="2">
        <v>321</v>
      </c>
      <c r="B321" s="2" t="s">
        <v>952</v>
      </c>
      <c r="C321" s="2" t="s">
        <v>902</v>
      </c>
      <c r="E321" s="2" t="s">
        <v>946</v>
      </c>
      <c r="F321" s="2" t="s">
        <v>949</v>
      </c>
      <c r="G321" s="2" t="s">
        <v>202</v>
      </c>
      <c r="H321" s="2" t="s">
        <v>958</v>
      </c>
    </row>
    <row r="322" spans="1:8" ht="16.95" customHeight="1" x14ac:dyDescent="0.5">
      <c r="A322" s="2">
        <v>322</v>
      </c>
      <c r="B322" s="2" t="s">
        <v>952</v>
      </c>
      <c r="C322" s="2" t="s">
        <v>902</v>
      </c>
      <c r="E322" s="2" t="s">
        <v>946</v>
      </c>
      <c r="F322" s="2" t="s">
        <v>950</v>
      </c>
      <c r="G322" s="2" t="s">
        <v>202</v>
      </c>
    </row>
    <row r="323" spans="1:8" ht="16.95" customHeight="1" x14ac:dyDescent="0.5">
      <c r="A323" s="2">
        <v>323</v>
      </c>
      <c r="B323" s="2" t="s">
        <v>952</v>
      </c>
      <c r="C323" s="2" t="s">
        <v>902</v>
      </c>
      <c r="E323" s="2" t="s">
        <v>946</v>
      </c>
      <c r="F323" s="2" t="s">
        <v>951</v>
      </c>
      <c r="G323" s="2" t="s">
        <v>202</v>
      </c>
    </row>
  </sheetData>
  <autoFilter ref="A1:H281" xr:uid="{A8292680-34DF-034A-8243-0B0511470550}">
    <sortState xmlns:xlrd2="http://schemas.microsoft.com/office/spreadsheetml/2017/richdata2" ref="A2:H281">
      <sortCondition ref="A2:A281"/>
    </sortState>
  </autoFilter>
  <phoneticPr fontId="2"/>
  <pageMargins left="0.7" right="0.7" top="0.75" bottom="0.75" header="0.3" footer="0.3"/>
  <pageSetup paperSize="9" orientation="portrait" horizontalDpi="30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463D5E-58CE-41C2-81EB-CC31FF4F3861}">
  <dimension ref="A1:F170"/>
  <sheetViews>
    <sheetView zoomScaleNormal="100" workbookViewId="0">
      <selection sqref="A1:XFD1048576"/>
    </sheetView>
  </sheetViews>
  <sheetFormatPr defaultColWidth="10.6328125" defaultRowHeight="16.2" x14ac:dyDescent="0.5"/>
  <cols>
    <col min="1" max="1" width="3.81640625" style="36" bestFit="1" customWidth="1"/>
    <col min="2" max="2" width="35.1796875" style="24" customWidth="1"/>
    <col min="3" max="3" width="4.6328125" style="25" customWidth="1"/>
    <col min="4" max="4" width="35.1796875" style="2" customWidth="1"/>
    <col min="5" max="5" width="19.81640625" style="2" customWidth="1"/>
    <col min="6" max="16384" width="10.6328125" style="2"/>
  </cols>
  <sheetData>
    <row r="1" spans="1:6" ht="18" x14ac:dyDescent="0.5">
      <c r="A1" s="34" t="s">
        <v>192</v>
      </c>
      <c r="B1" s="30" t="s">
        <v>778</v>
      </c>
      <c r="C1" s="26" t="s">
        <v>780</v>
      </c>
      <c r="D1" s="27" t="s">
        <v>779</v>
      </c>
      <c r="E1" s="32" t="s">
        <v>781</v>
      </c>
      <c r="F1" s="23"/>
    </row>
    <row r="2" spans="1:6" ht="48.6" x14ac:dyDescent="0.5">
      <c r="A2" s="35">
        <v>1</v>
      </c>
      <c r="B2" s="31" t="s">
        <v>762</v>
      </c>
      <c r="C2" s="28" t="str">
        <f>LEFT(D2,FIND(" ",D2)-1)</f>
        <v>1.1</v>
      </c>
      <c r="D2" s="29" t="s">
        <v>587</v>
      </c>
      <c r="E2" s="33"/>
    </row>
    <row r="3" spans="1:6" ht="48.6" x14ac:dyDescent="0.5">
      <c r="A3" s="35">
        <v>2</v>
      </c>
      <c r="B3" s="31" t="s">
        <v>763</v>
      </c>
      <c r="C3" s="28" t="str">
        <f>LEFT(D3,FIND(" ",D3)-1)</f>
        <v>1.2</v>
      </c>
      <c r="D3" s="29" t="s">
        <v>588</v>
      </c>
      <c r="E3" s="33"/>
    </row>
    <row r="4" spans="1:6" ht="48.6" x14ac:dyDescent="0.5">
      <c r="A4" s="35">
        <v>3</v>
      </c>
      <c r="B4" s="31" t="s">
        <v>764</v>
      </c>
      <c r="C4" s="28" t="str">
        <f t="shared" ref="C4:C67" si="0">LEFT(D4,FIND(" ",D4)-1)</f>
        <v>1.3</v>
      </c>
      <c r="D4" s="29" t="s">
        <v>589</v>
      </c>
      <c r="E4" s="33"/>
    </row>
    <row r="5" spans="1:6" ht="113.4" x14ac:dyDescent="0.5">
      <c r="A5" s="35">
        <v>4</v>
      </c>
      <c r="B5" s="31" t="s">
        <v>765</v>
      </c>
      <c r="C5" s="28" t="str">
        <f t="shared" si="0"/>
        <v>1.4</v>
      </c>
      <c r="D5" s="29" t="s">
        <v>590</v>
      </c>
      <c r="E5" s="33"/>
    </row>
    <row r="6" spans="1:6" ht="81" x14ac:dyDescent="0.5">
      <c r="A6" s="35">
        <v>5</v>
      </c>
      <c r="B6" s="31" t="s">
        <v>766</v>
      </c>
      <c r="C6" s="28" t="str">
        <f t="shared" si="0"/>
        <v>1.5</v>
      </c>
      <c r="D6" s="29" t="s">
        <v>591</v>
      </c>
      <c r="E6" s="33"/>
    </row>
    <row r="7" spans="1:6" ht="97.2" x14ac:dyDescent="0.5">
      <c r="A7" s="35">
        <v>6</v>
      </c>
      <c r="B7" s="31" t="s">
        <v>767</v>
      </c>
      <c r="C7" s="28" t="str">
        <f t="shared" si="0"/>
        <v>1.a</v>
      </c>
      <c r="D7" s="29" t="s">
        <v>592</v>
      </c>
      <c r="E7" s="33"/>
    </row>
    <row r="8" spans="1:6" ht="64.8" x14ac:dyDescent="0.5">
      <c r="A8" s="35">
        <v>7</v>
      </c>
      <c r="B8" s="31" t="s">
        <v>768</v>
      </c>
      <c r="C8" s="28" t="str">
        <f t="shared" si="0"/>
        <v>1.b</v>
      </c>
      <c r="D8" s="29" t="s">
        <v>593</v>
      </c>
      <c r="E8" s="33"/>
    </row>
    <row r="9" spans="1:6" ht="64.8" x14ac:dyDescent="0.5">
      <c r="A9" s="35">
        <v>8</v>
      </c>
      <c r="B9" s="31" t="s">
        <v>769</v>
      </c>
      <c r="C9" s="28" t="str">
        <f t="shared" si="0"/>
        <v>2.1</v>
      </c>
      <c r="D9" s="29" t="s">
        <v>594</v>
      </c>
      <c r="E9" s="33"/>
    </row>
    <row r="10" spans="1:6" ht="81" x14ac:dyDescent="0.5">
      <c r="A10" s="35">
        <v>9</v>
      </c>
      <c r="B10" s="31" t="s">
        <v>770</v>
      </c>
      <c r="C10" s="28" t="str">
        <f t="shared" si="0"/>
        <v>2.2</v>
      </c>
      <c r="D10" s="29" t="s">
        <v>595</v>
      </c>
      <c r="E10" s="33"/>
    </row>
    <row r="11" spans="1:6" ht="97.2" x14ac:dyDescent="0.5">
      <c r="A11" s="35">
        <v>10</v>
      </c>
      <c r="B11" s="31" t="s">
        <v>771</v>
      </c>
      <c r="C11" s="28" t="str">
        <f t="shared" si="0"/>
        <v>2.3</v>
      </c>
      <c r="D11" s="29" t="s">
        <v>596</v>
      </c>
      <c r="E11" s="33"/>
    </row>
    <row r="12" spans="1:6" ht="113.4" x14ac:dyDescent="0.5">
      <c r="A12" s="35">
        <v>11</v>
      </c>
      <c r="B12" s="31" t="s">
        <v>772</v>
      </c>
      <c r="C12" s="28" t="str">
        <f t="shared" si="0"/>
        <v>2.4</v>
      </c>
      <c r="D12" s="29" t="s">
        <v>597</v>
      </c>
      <c r="E12" s="33"/>
    </row>
    <row r="13" spans="1:6" ht="129.6" x14ac:dyDescent="0.5">
      <c r="A13" s="35">
        <v>12</v>
      </c>
      <c r="B13" s="31" t="s">
        <v>773</v>
      </c>
      <c r="C13" s="28" t="str">
        <f t="shared" si="0"/>
        <v>2.5</v>
      </c>
      <c r="D13" s="29" t="s">
        <v>598</v>
      </c>
      <c r="E13" s="33"/>
    </row>
    <row r="14" spans="1:6" ht="81" x14ac:dyDescent="0.5">
      <c r="A14" s="35">
        <v>13</v>
      </c>
      <c r="B14" s="31" t="s">
        <v>774</v>
      </c>
      <c r="C14" s="28" t="str">
        <f t="shared" si="0"/>
        <v>2.a</v>
      </c>
      <c r="D14" s="29" t="s">
        <v>599</v>
      </c>
      <c r="E14" s="33"/>
    </row>
    <row r="15" spans="1:6" ht="81" x14ac:dyDescent="0.5">
      <c r="A15" s="35">
        <v>14</v>
      </c>
      <c r="B15" s="31" t="s">
        <v>775</v>
      </c>
      <c r="C15" s="28" t="str">
        <f t="shared" si="0"/>
        <v>2.b</v>
      </c>
      <c r="D15" s="29" t="s">
        <v>600</v>
      </c>
      <c r="E15" s="33"/>
    </row>
    <row r="16" spans="1:6" ht="64.8" x14ac:dyDescent="0.5">
      <c r="A16" s="35">
        <v>15</v>
      </c>
      <c r="B16" s="31" t="s">
        <v>776</v>
      </c>
      <c r="C16" s="28" t="str">
        <f t="shared" si="0"/>
        <v>2.c</v>
      </c>
      <c r="D16" s="29" t="s">
        <v>601</v>
      </c>
      <c r="E16" s="33"/>
    </row>
    <row r="17" spans="1:5" ht="64.8" x14ac:dyDescent="0.5">
      <c r="A17" s="35">
        <v>16</v>
      </c>
      <c r="B17" s="31" t="s">
        <v>782</v>
      </c>
      <c r="C17" s="28" t="str">
        <f t="shared" si="0"/>
        <v>3.1</v>
      </c>
      <c r="D17" s="29" t="s">
        <v>602</v>
      </c>
      <c r="E17" s="33"/>
    </row>
    <row r="18" spans="1:5" ht="81" x14ac:dyDescent="0.5">
      <c r="A18" s="35">
        <v>17</v>
      </c>
      <c r="B18" s="31" t="s">
        <v>777</v>
      </c>
      <c r="C18" s="28" t="str">
        <f t="shared" si="0"/>
        <v>3.2</v>
      </c>
      <c r="D18" s="29" t="s">
        <v>603</v>
      </c>
      <c r="E18" s="33"/>
    </row>
    <row r="19" spans="1:5" ht="64.8" x14ac:dyDescent="0.5">
      <c r="A19" s="35">
        <v>18</v>
      </c>
      <c r="C19" s="28" t="str">
        <f t="shared" si="0"/>
        <v>3.3</v>
      </c>
      <c r="D19" s="29" t="s">
        <v>604</v>
      </c>
      <c r="E19" s="33"/>
    </row>
    <row r="20" spans="1:5" ht="48.6" x14ac:dyDescent="0.5">
      <c r="A20" s="35">
        <v>19</v>
      </c>
      <c r="C20" s="28" t="str">
        <f t="shared" si="0"/>
        <v>3.4</v>
      </c>
      <c r="D20" s="29" t="s">
        <v>605</v>
      </c>
      <c r="E20" s="33"/>
    </row>
    <row r="21" spans="1:5" ht="32.4" x14ac:dyDescent="0.5">
      <c r="A21" s="35">
        <v>20</v>
      </c>
      <c r="C21" s="28" t="str">
        <f t="shared" si="0"/>
        <v>3.5</v>
      </c>
      <c r="D21" s="29" t="s">
        <v>606</v>
      </c>
      <c r="E21" s="33"/>
    </row>
    <row r="22" spans="1:5" ht="32.4" x14ac:dyDescent="0.5">
      <c r="A22" s="35">
        <v>21</v>
      </c>
      <c r="C22" s="28" t="str">
        <f t="shared" si="0"/>
        <v>3.6</v>
      </c>
      <c r="D22" s="29" t="s">
        <v>607</v>
      </c>
      <c r="E22" s="33"/>
    </row>
    <row r="23" spans="1:5" ht="64.8" x14ac:dyDescent="0.5">
      <c r="A23" s="35">
        <v>22</v>
      </c>
      <c r="C23" s="28" t="str">
        <f t="shared" si="0"/>
        <v>3.7</v>
      </c>
      <c r="D23" s="29" t="s">
        <v>608</v>
      </c>
      <c r="E23" s="33"/>
    </row>
    <row r="24" spans="1:5" ht="81" x14ac:dyDescent="0.5">
      <c r="A24" s="35">
        <v>23</v>
      </c>
      <c r="C24" s="28" t="str">
        <f t="shared" si="0"/>
        <v>3.8</v>
      </c>
      <c r="D24" s="29" t="s">
        <v>609</v>
      </c>
      <c r="E24" s="33"/>
    </row>
    <row r="25" spans="1:5" ht="48.6" x14ac:dyDescent="0.5">
      <c r="A25" s="35">
        <v>24</v>
      </c>
      <c r="C25" s="28" t="str">
        <f t="shared" si="0"/>
        <v>3.9</v>
      </c>
      <c r="D25" s="29" t="s">
        <v>610</v>
      </c>
      <c r="E25" s="33"/>
    </row>
    <row r="26" spans="1:5" ht="32.4" x14ac:dyDescent="0.5">
      <c r="A26" s="35">
        <v>25</v>
      </c>
      <c r="C26" s="28" t="str">
        <f t="shared" si="0"/>
        <v>3.a</v>
      </c>
      <c r="D26" s="29" t="s">
        <v>611</v>
      </c>
      <c r="E26" s="33"/>
    </row>
    <row r="27" spans="1:5" ht="178.2" x14ac:dyDescent="0.5">
      <c r="A27" s="35">
        <v>26</v>
      </c>
      <c r="C27" s="28" t="str">
        <f t="shared" si="0"/>
        <v>3.b</v>
      </c>
      <c r="D27" s="29" t="s">
        <v>612</v>
      </c>
      <c r="E27" s="33"/>
    </row>
    <row r="28" spans="1:5" ht="64.8" x14ac:dyDescent="0.5">
      <c r="A28" s="35">
        <v>27</v>
      </c>
      <c r="C28" s="28" t="str">
        <f t="shared" si="0"/>
        <v>3.c</v>
      </c>
      <c r="D28" s="29" t="s">
        <v>613</v>
      </c>
      <c r="E28" s="33"/>
    </row>
    <row r="29" spans="1:5" ht="48.6" x14ac:dyDescent="0.5">
      <c r="A29" s="35">
        <v>28</v>
      </c>
      <c r="C29" s="28" t="str">
        <f t="shared" si="0"/>
        <v>3.d</v>
      </c>
      <c r="D29" s="29" t="s">
        <v>614</v>
      </c>
      <c r="E29" s="33"/>
    </row>
    <row r="30" spans="1:5" ht="129.6" x14ac:dyDescent="0.5">
      <c r="A30" s="35">
        <v>29</v>
      </c>
      <c r="C30" s="28" t="str">
        <f t="shared" si="0"/>
        <v>4.1</v>
      </c>
      <c r="D30" s="29" t="s">
        <v>586</v>
      </c>
      <c r="E30" s="33"/>
    </row>
    <row r="31" spans="1:5" ht="64.8" x14ac:dyDescent="0.5">
      <c r="A31" s="35">
        <v>30</v>
      </c>
      <c r="C31" s="28" t="str">
        <f t="shared" si="0"/>
        <v>4.2</v>
      </c>
      <c r="D31" s="29" t="s">
        <v>615</v>
      </c>
      <c r="E31" s="33"/>
    </row>
    <row r="32" spans="1:5" ht="64.8" x14ac:dyDescent="0.5">
      <c r="A32" s="35">
        <v>31</v>
      </c>
      <c r="C32" s="28" t="str">
        <f t="shared" si="0"/>
        <v>4.3</v>
      </c>
      <c r="D32" s="29" t="s">
        <v>616</v>
      </c>
      <c r="E32" s="33"/>
    </row>
    <row r="33" spans="1:5" ht="64.8" x14ac:dyDescent="0.5">
      <c r="A33" s="35">
        <v>32</v>
      </c>
      <c r="C33" s="28" t="str">
        <f t="shared" si="0"/>
        <v>4.4</v>
      </c>
      <c r="D33" s="29" t="s">
        <v>617</v>
      </c>
      <c r="E33" s="33"/>
    </row>
    <row r="34" spans="1:5" ht="64.8" x14ac:dyDescent="0.5">
      <c r="A34" s="35">
        <v>33</v>
      </c>
      <c r="C34" s="28" t="str">
        <f t="shared" si="0"/>
        <v>4.5</v>
      </c>
      <c r="D34" s="29" t="s">
        <v>618</v>
      </c>
      <c r="E34" s="33"/>
    </row>
    <row r="35" spans="1:5" ht="48.6" x14ac:dyDescent="0.5">
      <c r="A35" s="35">
        <v>34</v>
      </c>
      <c r="C35" s="28" t="str">
        <f t="shared" si="0"/>
        <v>4.6</v>
      </c>
      <c r="D35" s="29" t="s">
        <v>619</v>
      </c>
      <c r="E35" s="33"/>
    </row>
    <row r="36" spans="1:5" ht="113.4" x14ac:dyDescent="0.5">
      <c r="A36" s="35">
        <v>35</v>
      </c>
      <c r="C36" s="28" t="str">
        <f t="shared" si="0"/>
        <v>4.7</v>
      </c>
      <c r="D36" s="29" t="s">
        <v>620</v>
      </c>
      <c r="E36" s="33"/>
    </row>
    <row r="37" spans="1:5" ht="64.8" x14ac:dyDescent="0.5">
      <c r="A37" s="35">
        <v>36</v>
      </c>
      <c r="C37" s="28" t="str">
        <f t="shared" si="0"/>
        <v>4.a</v>
      </c>
      <c r="D37" s="29" t="s">
        <v>621</v>
      </c>
      <c r="E37" s="33"/>
    </row>
    <row r="38" spans="1:5" ht="97.2" x14ac:dyDescent="0.5">
      <c r="A38" s="35">
        <v>37</v>
      </c>
      <c r="C38" s="28" t="str">
        <f t="shared" si="0"/>
        <v>4.b</v>
      </c>
      <c r="D38" s="29" t="s">
        <v>622</v>
      </c>
      <c r="E38" s="33"/>
    </row>
    <row r="39" spans="1:5" ht="64.8" x14ac:dyDescent="0.5">
      <c r="A39" s="35">
        <v>38</v>
      </c>
      <c r="C39" s="28" t="str">
        <f t="shared" si="0"/>
        <v>4.c</v>
      </c>
      <c r="D39" s="29" t="s">
        <v>623</v>
      </c>
      <c r="E39" s="33"/>
    </row>
    <row r="40" spans="1:5" ht="32.4" x14ac:dyDescent="0.5">
      <c r="A40" s="35">
        <v>39</v>
      </c>
      <c r="C40" s="28" t="str">
        <f t="shared" si="0"/>
        <v>5.1</v>
      </c>
      <c r="D40" s="29" t="s">
        <v>624</v>
      </c>
      <c r="E40" s="33"/>
    </row>
    <row r="41" spans="1:5" ht="48.6" x14ac:dyDescent="0.5">
      <c r="A41" s="35">
        <v>40</v>
      </c>
      <c r="C41" s="28" t="str">
        <f t="shared" si="0"/>
        <v>5.2</v>
      </c>
      <c r="D41" s="29" t="s">
        <v>625</v>
      </c>
      <c r="E41" s="33"/>
    </row>
    <row r="42" spans="1:5" ht="32.4" x14ac:dyDescent="0.5">
      <c r="A42" s="35">
        <v>41</v>
      </c>
      <c r="C42" s="28" t="str">
        <f t="shared" si="0"/>
        <v>5.3</v>
      </c>
      <c r="D42" s="29" t="s">
        <v>626</v>
      </c>
      <c r="E42" s="33"/>
    </row>
    <row r="43" spans="1:5" ht="64.8" x14ac:dyDescent="0.5">
      <c r="A43" s="35">
        <v>42</v>
      </c>
      <c r="C43" s="28" t="str">
        <f t="shared" si="0"/>
        <v>5.4</v>
      </c>
      <c r="D43" s="29" t="s">
        <v>627</v>
      </c>
      <c r="E43" s="33"/>
    </row>
    <row r="44" spans="1:5" ht="48.6" x14ac:dyDescent="0.5">
      <c r="A44" s="35">
        <v>43</v>
      </c>
      <c r="C44" s="28" t="str">
        <f t="shared" si="0"/>
        <v>5.5</v>
      </c>
      <c r="D44" s="29" t="s">
        <v>628</v>
      </c>
      <c r="E44" s="33"/>
    </row>
    <row r="45" spans="1:5" ht="64.8" x14ac:dyDescent="0.5">
      <c r="A45" s="35">
        <v>44</v>
      </c>
      <c r="C45" s="28" t="str">
        <f t="shared" si="0"/>
        <v>5.6</v>
      </c>
      <c r="D45" s="29" t="s">
        <v>629</v>
      </c>
      <c r="E45" s="33"/>
    </row>
    <row r="46" spans="1:5" ht="81" x14ac:dyDescent="0.5">
      <c r="A46" s="35">
        <v>45</v>
      </c>
      <c r="C46" s="28" t="str">
        <f t="shared" si="0"/>
        <v>5.a</v>
      </c>
      <c r="D46" s="29" t="s">
        <v>630</v>
      </c>
      <c r="E46" s="33"/>
    </row>
    <row r="47" spans="1:5" ht="32.4" x14ac:dyDescent="0.5">
      <c r="A47" s="35">
        <v>46</v>
      </c>
      <c r="C47" s="28" t="str">
        <f t="shared" si="0"/>
        <v>5.b</v>
      </c>
      <c r="D47" s="29" t="s">
        <v>631</v>
      </c>
      <c r="E47" s="33"/>
    </row>
    <row r="48" spans="1:5" ht="64.8" x14ac:dyDescent="0.5">
      <c r="A48" s="35">
        <v>47</v>
      </c>
      <c r="C48" s="28" t="str">
        <f t="shared" si="0"/>
        <v>5.c</v>
      </c>
      <c r="D48" s="29" t="s">
        <v>632</v>
      </c>
      <c r="E48" s="33"/>
    </row>
    <row r="49" spans="1:5" ht="48.6" x14ac:dyDescent="0.5">
      <c r="A49" s="35">
        <v>48</v>
      </c>
      <c r="C49" s="28" t="str">
        <f t="shared" si="0"/>
        <v>6.1</v>
      </c>
      <c r="D49" s="29" t="s">
        <v>633</v>
      </c>
      <c r="E49" s="33"/>
    </row>
    <row r="50" spans="1:5" ht="81" x14ac:dyDescent="0.5">
      <c r="A50" s="35">
        <v>49</v>
      </c>
      <c r="C50" s="28" t="str">
        <f t="shared" si="0"/>
        <v>6.2</v>
      </c>
      <c r="D50" s="29" t="s">
        <v>634</v>
      </c>
      <c r="E50" s="33"/>
    </row>
    <row r="51" spans="1:5" ht="81" x14ac:dyDescent="0.5">
      <c r="A51" s="35">
        <v>50</v>
      </c>
      <c r="C51" s="28" t="str">
        <f t="shared" si="0"/>
        <v>6.3</v>
      </c>
      <c r="D51" s="29" t="s">
        <v>635</v>
      </c>
      <c r="E51" s="33"/>
    </row>
    <row r="52" spans="1:5" ht="64.8" x14ac:dyDescent="0.5">
      <c r="A52" s="35">
        <v>51</v>
      </c>
      <c r="C52" s="28" t="str">
        <f t="shared" si="0"/>
        <v>6.4</v>
      </c>
      <c r="D52" s="29" t="s">
        <v>636</v>
      </c>
      <c r="E52" s="33"/>
    </row>
    <row r="53" spans="1:5" ht="48.6" x14ac:dyDescent="0.5">
      <c r="A53" s="35">
        <v>52</v>
      </c>
      <c r="C53" s="28" t="str">
        <f t="shared" si="0"/>
        <v>6.5</v>
      </c>
      <c r="D53" s="29" t="s">
        <v>637</v>
      </c>
      <c r="E53" s="33"/>
    </row>
    <row r="54" spans="1:5" ht="48.6" x14ac:dyDescent="0.5">
      <c r="A54" s="35">
        <v>53</v>
      </c>
      <c r="C54" s="28" t="str">
        <f t="shared" si="0"/>
        <v>6.6</v>
      </c>
      <c r="D54" s="29" t="s">
        <v>638</v>
      </c>
      <c r="E54" s="33"/>
    </row>
    <row r="55" spans="1:5" ht="81" x14ac:dyDescent="0.5">
      <c r="A55" s="35">
        <v>54</v>
      </c>
      <c r="C55" s="28" t="str">
        <f t="shared" si="0"/>
        <v>6.a</v>
      </c>
      <c r="D55" s="29" t="s">
        <v>639</v>
      </c>
      <c r="E55" s="33"/>
    </row>
    <row r="56" spans="1:5" ht="32.4" x14ac:dyDescent="0.5">
      <c r="A56" s="35">
        <v>55</v>
      </c>
      <c r="C56" s="28" t="str">
        <f t="shared" si="0"/>
        <v>6.b</v>
      </c>
      <c r="D56" s="29" t="s">
        <v>640</v>
      </c>
      <c r="E56" s="33"/>
    </row>
    <row r="57" spans="1:5" ht="48.6" x14ac:dyDescent="0.5">
      <c r="A57" s="35">
        <v>56</v>
      </c>
      <c r="C57" s="28" t="str">
        <f t="shared" si="0"/>
        <v>7.1</v>
      </c>
      <c r="D57" s="29" t="s">
        <v>641</v>
      </c>
      <c r="E57" s="33"/>
    </row>
    <row r="58" spans="1:5" ht="48.6" x14ac:dyDescent="0.5">
      <c r="A58" s="35">
        <v>57</v>
      </c>
      <c r="C58" s="28" t="str">
        <f t="shared" si="0"/>
        <v>7.2</v>
      </c>
      <c r="D58" s="29" t="s">
        <v>642</v>
      </c>
      <c r="E58" s="33"/>
    </row>
    <row r="59" spans="1:5" ht="32.4" x14ac:dyDescent="0.5">
      <c r="A59" s="35">
        <v>58</v>
      </c>
      <c r="C59" s="28" t="str">
        <f t="shared" si="0"/>
        <v>7.3</v>
      </c>
      <c r="D59" s="29" t="s">
        <v>643</v>
      </c>
      <c r="E59" s="33"/>
    </row>
    <row r="60" spans="1:5" ht="97.2" x14ac:dyDescent="0.5">
      <c r="A60" s="35">
        <v>59</v>
      </c>
      <c r="C60" s="28" t="str">
        <f t="shared" si="0"/>
        <v>7.a</v>
      </c>
      <c r="D60" s="29" t="s">
        <v>644</v>
      </c>
      <c r="E60" s="33"/>
    </row>
    <row r="61" spans="1:5" ht="81" x14ac:dyDescent="0.5">
      <c r="A61" s="35">
        <v>60</v>
      </c>
      <c r="C61" s="28" t="str">
        <f t="shared" si="0"/>
        <v>7.b</v>
      </c>
      <c r="D61" s="29" t="s">
        <v>645</v>
      </c>
      <c r="E61" s="33"/>
    </row>
    <row r="62" spans="1:5" ht="48.6" x14ac:dyDescent="0.5">
      <c r="A62" s="35">
        <v>61</v>
      </c>
      <c r="C62" s="28" t="str">
        <f t="shared" si="0"/>
        <v>8.1</v>
      </c>
      <c r="D62" s="29" t="s">
        <v>646</v>
      </c>
      <c r="E62" s="33"/>
    </row>
    <row r="63" spans="1:5" ht="64.8" x14ac:dyDescent="0.5">
      <c r="A63" s="35">
        <v>62</v>
      </c>
      <c r="C63" s="28" t="str">
        <f t="shared" si="0"/>
        <v>8.2</v>
      </c>
      <c r="D63" s="29" t="s">
        <v>647</v>
      </c>
      <c r="E63" s="33"/>
    </row>
    <row r="64" spans="1:5" ht="81" x14ac:dyDescent="0.5">
      <c r="A64" s="35">
        <v>63</v>
      </c>
      <c r="C64" s="28" t="str">
        <f t="shared" si="0"/>
        <v>8.3</v>
      </c>
      <c r="D64" s="29" t="s">
        <v>648</v>
      </c>
      <c r="E64" s="33"/>
    </row>
    <row r="65" spans="1:5" ht="64.8" x14ac:dyDescent="0.5">
      <c r="A65" s="35">
        <v>64</v>
      </c>
      <c r="C65" s="28" t="str">
        <f t="shared" si="0"/>
        <v>8.4</v>
      </c>
      <c r="D65" s="29" t="s">
        <v>649</v>
      </c>
      <c r="E65" s="33"/>
    </row>
    <row r="66" spans="1:5" ht="64.8" x14ac:dyDescent="0.5">
      <c r="A66" s="35">
        <v>65</v>
      </c>
      <c r="C66" s="28" t="str">
        <f t="shared" si="0"/>
        <v>8.5</v>
      </c>
      <c r="D66" s="29" t="s">
        <v>650</v>
      </c>
      <c r="E66" s="33"/>
    </row>
    <row r="67" spans="1:5" ht="32.4" x14ac:dyDescent="0.5">
      <c r="A67" s="35">
        <v>66</v>
      </c>
      <c r="C67" s="28" t="str">
        <f t="shared" si="0"/>
        <v>8.6</v>
      </c>
      <c r="D67" s="29" t="s">
        <v>651</v>
      </c>
      <c r="E67" s="33"/>
    </row>
    <row r="68" spans="1:5" ht="81" x14ac:dyDescent="0.5">
      <c r="A68" s="35">
        <v>67</v>
      </c>
      <c r="C68" s="28" t="str">
        <f t="shared" ref="C68:C131" si="1">LEFT(D68,FIND(" ",D68)-1)</f>
        <v>8.7</v>
      </c>
      <c r="D68" s="29" t="s">
        <v>652</v>
      </c>
      <c r="E68" s="33"/>
    </row>
    <row r="69" spans="1:5" ht="64.8" x14ac:dyDescent="0.5">
      <c r="A69" s="35">
        <v>68</v>
      </c>
      <c r="C69" s="28" t="str">
        <f t="shared" si="1"/>
        <v>8.8</v>
      </c>
      <c r="D69" s="29" t="s">
        <v>653</v>
      </c>
      <c r="E69" s="33"/>
    </row>
    <row r="70" spans="1:5" ht="48.6" x14ac:dyDescent="0.5">
      <c r="A70" s="35">
        <v>69</v>
      </c>
      <c r="C70" s="28" t="str">
        <f t="shared" si="1"/>
        <v>8.9</v>
      </c>
      <c r="D70" s="29" t="s">
        <v>654</v>
      </c>
      <c r="E70" s="33"/>
    </row>
    <row r="71" spans="1:5" ht="48.6" x14ac:dyDescent="0.5">
      <c r="A71" s="35">
        <v>70</v>
      </c>
      <c r="C71" s="28" t="str">
        <f t="shared" si="1"/>
        <v>8.10</v>
      </c>
      <c r="D71" s="29" t="s">
        <v>655</v>
      </c>
      <c r="E71" s="33"/>
    </row>
    <row r="72" spans="1:5" ht="64.8" x14ac:dyDescent="0.5">
      <c r="A72" s="35">
        <v>71</v>
      </c>
      <c r="C72" s="28" t="str">
        <f t="shared" si="1"/>
        <v>8.a</v>
      </c>
      <c r="D72" s="29" t="s">
        <v>656</v>
      </c>
      <c r="E72" s="33"/>
    </row>
    <row r="73" spans="1:5" ht="48.6" x14ac:dyDescent="0.5">
      <c r="A73" s="35">
        <v>72</v>
      </c>
      <c r="C73" s="28" t="str">
        <f t="shared" si="1"/>
        <v>8.b</v>
      </c>
      <c r="D73" s="29" t="s">
        <v>657</v>
      </c>
      <c r="E73" s="33"/>
    </row>
    <row r="74" spans="1:5" ht="81" x14ac:dyDescent="0.5">
      <c r="A74" s="35">
        <v>73</v>
      </c>
      <c r="C74" s="28" t="str">
        <f t="shared" si="1"/>
        <v>9.1</v>
      </c>
      <c r="D74" s="29" t="s">
        <v>658</v>
      </c>
      <c r="E74" s="33"/>
    </row>
    <row r="75" spans="1:5" ht="64.8" x14ac:dyDescent="0.5">
      <c r="A75" s="35">
        <v>74</v>
      </c>
      <c r="C75" s="28" t="str">
        <f t="shared" si="1"/>
        <v>9.2</v>
      </c>
      <c r="D75" s="29" t="s">
        <v>659</v>
      </c>
      <c r="E75" s="33"/>
    </row>
    <row r="76" spans="1:5" ht="64.8" x14ac:dyDescent="0.5">
      <c r="A76" s="35">
        <v>75</v>
      </c>
      <c r="C76" s="28" t="str">
        <f t="shared" si="1"/>
        <v>9.3</v>
      </c>
      <c r="D76" s="29" t="s">
        <v>660</v>
      </c>
      <c r="E76" s="33"/>
    </row>
    <row r="77" spans="1:5" ht="81" x14ac:dyDescent="0.5">
      <c r="A77" s="35">
        <v>76</v>
      </c>
      <c r="C77" s="28" t="str">
        <f t="shared" si="1"/>
        <v>9.4</v>
      </c>
      <c r="D77" s="29" t="s">
        <v>661</v>
      </c>
      <c r="E77" s="33"/>
    </row>
    <row r="78" spans="1:5" ht="97.2" x14ac:dyDescent="0.5">
      <c r="A78" s="35">
        <v>77</v>
      </c>
      <c r="C78" s="28" t="str">
        <f t="shared" si="1"/>
        <v>9.5</v>
      </c>
      <c r="D78" s="29" t="s">
        <v>662</v>
      </c>
      <c r="E78" s="33"/>
    </row>
    <row r="79" spans="1:5" ht="81" x14ac:dyDescent="0.5">
      <c r="A79" s="35">
        <v>78</v>
      </c>
      <c r="C79" s="28" t="str">
        <f t="shared" si="1"/>
        <v>9.a</v>
      </c>
      <c r="D79" s="29" t="s">
        <v>663</v>
      </c>
      <c r="E79" s="33"/>
    </row>
    <row r="80" spans="1:5" ht="64.8" x14ac:dyDescent="0.5">
      <c r="A80" s="35">
        <v>79</v>
      </c>
      <c r="C80" s="28" t="str">
        <f t="shared" si="1"/>
        <v>9.b</v>
      </c>
      <c r="D80" s="29" t="s">
        <v>664</v>
      </c>
      <c r="E80" s="33"/>
    </row>
    <row r="81" spans="1:5" ht="64.8" x14ac:dyDescent="0.5">
      <c r="A81" s="35">
        <v>80</v>
      </c>
      <c r="C81" s="28" t="str">
        <f t="shared" si="1"/>
        <v>9.c</v>
      </c>
      <c r="D81" s="29" t="s">
        <v>665</v>
      </c>
      <c r="E81" s="33"/>
    </row>
    <row r="82" spans="1:5" ht="48.6" x14ac:dyDescent="0.5">
      <c r="A82" s="35">
        <v>81</v>
      </c>
      <c r="C82" s="28" t="str">
        <f t="shared" si="1"/>
        <v>10.1</v>
      </c>
      <c r="D82" s="29" t="s">
        <v>666</v>
      </c>
      <c r="E82" s="33"/>
    </row>
    <row r="83" spans="1:5" ht="64.8" x14ac:dyDescent="0.5">
      <c r="A83" s="35">
        <v>82</v>
      </c>
      <c r="C83" s="28" t="str">
        <f t="shared" si="1"/>
        <v>10.2</v>
      </c>
      <c r="D83" s="29" t="s">
        <v>667</v>
      </c>
      <c r="E83" s="33"/>
    </row>
    <row r="84" spans="1:5" ht="64.8" x14ac:dyDescent="0.5">
      <c r="A84" s="35">
        <v>83</v>
      </c>
      <c r="C84" s="28" t="str">
        <f t="shared" si="1"/>
        <v>10.3</v>
      </c>
      <c r="D84" s="29" t="s">
        <v>668</v>
      </c>
      <c r="E84" s="33"/>
    </row>
    <row r="85" spans="1:5" ht="32.4" x14ac:dyDescent="0.5">
      <c r="A85" s="35">
        <v>84</v>
      </c>
      <c r="C85" s="28" t="str">
        <f t="shared" si="1"/>
        <v>10.4</v>
      </c>
      <c r="D85" s="29" t="s">
        <v>669</v>
      </c>
      <c r="E85" s="33"/>
    </row>
    <row r="86" spans="1:5" ht="48.6" x14ac:dyDescent="0.5">
      <c r="A86" s="35">
        <v>85</v>
      </c>
      <c r="C86" s="28" t="str">
        <f t="shared" si="1"/>
        <v>10.5</v>
      </c>
      <c r="D86" s="29" t="s">
        <v>670</v>
      </c>
      <c r="E86" s="33"/>
    </row>
    <row r="87" spans="1:5" ht="64.8" x14ac:dyDescent="0.5">
      <c r="A87" s="35">
        <v>86</v>
      </c>
      <c r="C87" s="28" t="str">
        <f t="shared" si="1"/>
        <v>10.6</v>
      </c>
      <c r="D87" s="29" t="s">
        <v>671</v>
      </c>
      <c r="E87" s="33"/>
    </row>
    <row r="88" spans="1:5" ht="48.6" x14ac:dyDescent="0.5">
      <c r="A88" s="35">
        <v>87</v>
      </c>
      <c r="C88" s="28" t="str">
        <f t="shared" si="1"/>
        <v>10.7</v>
      </c>
      <c r="D88" s="29" t="s">
        <v>672</v>
      </c>
      <c r="E88" s="33"/>
    </row>
    <row r="89" spans="1:5" ht="48.6" x14ac:dyDescent="0.5">
      <c r="A89" s="35">
        <v>88</v>
      </c>
      <c r="C89" s="28" t="str">
        <f t="shared" si="1"/>
        <v>10.a</v>
      </c>
      <c r="D89" s="29" t="s">
        <v>758</v>
      </c>
      <c r="E89" s="33"/>
    </row>
    <row r="90" spans="1:5" ht="81" x14ac:dyDescent="0.5">
      <c r="A90" s="35">
        <v>89</v>
      </c>
      <c r="C90" s="28" t="str">
        <f t="shared" si="1"/>
        <v>10.b</v>
      </c>
      <c r="D90" s="29" t="s">
        <v>759</v>
      </c>
      <c r="E90" s="33"/>
    </row>
    <row r="91" spans="1:5" ht="48.6" x14ac:dyDescent="0.5">
      <c r="A91" s="35">
        <v>90</v>
      </c>
      <c r="C91" s="28" t="str">
        <f t="shared" si="1"/>
        <v>10.c</v>
      </c>
      <c r="D91" s="29" t="s">
        <v>760</v>
      </c>
      <c r="E91" s="33"/>
    </row>
    <row r="92" spans="1:5" ht="48.6" x14ac:dyDescent="0.5">
      <c r="A92" s="35">
        <v>91</v>
      </c>
      <c r="C92" s="28" t="str">
        <f t="shared" si="1"/>
        <v>11.1</v>
      </c>
      <c r="D92" s="29" t="s">
        <v>673</v>
      </c>
      <c r="E92" s="33"/>
    </row>
    <row r="93" spans="1:5" ht="97.2" x14ac:dyDescent="0.5">
      <c r="A93" s="35">
        <v>92</v>
      </c>
      <c r="C93" s="28" t="str">
        <f t="shared" si="1"/>
        <v>11.2</v>
      </c>
      <c r="D93" s="29" t="s">
        <v>674</v>
      </c>
      <c r="E93" s="33"/>
    </row>
    <row r="94" spans="1:5" ht="64.8" x14ac:dyDescent="0.5">
      <c r="A94" s="35">
        <v>93</v>
      </c>
      <c r="C94" s="28" t="str">
        <f t="shared" si="1"/>
        <v>11.3</v>
      </c>
      <c r="D94" s="29" t="s">
        <v>675</v>
      </c>
      <c r="E94" s="33"/>
    </row>
    <row r="95" spans="1:5" ht="32.4" x14ac:dyDescent="0.5">
      <c r="A95" s="35">
        <v>94</v>
      </c>
      <c r="C95" s="28" t="str">
        <f t="shared" si="1"/>
        <v>11.4</v>
      </c>
      <c r="D95" s="29" t="s">
        <v>676</v>
      </c>
      <c r="E95" s="33"/>
    </row>
    <row r="96" spans="1:5" ht="81" x14ac:dyDescent="0.5">
      <c r="A96" s="35">
        <v>95</v>
      </c>
      <c r="C96" s="28" t="str">
        <f t="shared" si="1"/>
        <v>11.5</v>
      </c>
      <c r="D96" s="29" t="s">
        <v>677</v>
      </c>
      <c r="E96" s="33"/>
    </row>
    <row r="97" spans="1:5" ht="64.8" x14ac:dyDescent="0.5">
      <c r="A97" s="35">
        <v>96</v>
      </c>
      <c r="C97" s="28" t="str">
        <f t="shared" si="1"/>
        <v>11.6</v>
      </c>
      <c r="D97" s="29" t="s">
        <v>678</v>
      </c>
      <c r="E97" s="33"/>
    </row>
    <row r="98" spans="1:5" ht="64.8" x14ac:dyDescent="0.5">
      <c r="A98" s="35">
        <v>97</v>
      </c>
      <c r="C98" s="28" t="str">
        <f t="shared" si="1"/>
        <v>11.7</v>
      </c>
      <c r="D98" s="29" t="s">
        <v>679</v>
      </c>
      <c r="E98" s="33"/>
    </row>
    <row r="99" spans="1:5" ht="48.6" x14ac:dyDescent="0.5">
      <c r="A99" s="35">
        <v>98</v>
      </c>
      <c r="C99" s="28" t="str">
        <f t="shared" si="1"/>
        <v>11.a</v>
      </c>
      <c r="D99" s="29" t="s">
        <v>680</v>
      </c>
      <c r="E99" s="33"/>
    </row>
    <row r="100" spans="1:5" ht="113.4" x14ac:dyDescent="0.5">
      <c r="A100" s="35">
        <v>99</v>
      </c>
      <c r="C100" s="28" t="str">
        <f t="shared" si="1"/>
        <v>11.b</v>
      </c>
      <c r="D100" s="29" t="s">
        <v>681</v>
      </c>
      <c r="E100" s="33"/>
    </row>
    <row r="101" spans="1:5" ht="64.8" x14ac:dyDescent="0.5">
      <c r="A101" s="35">
        <v>100</v>
      </c>
      <c r="C101" s="28" t="str">
        <f t="shared" si="1"/>
        <v>11.c</v>
      </c>
      <c r="D101" s="29" t="s">
        <v>761</v>
      </c>
      <c r="E101" s="33"/>
    </row>
    <row r="102" spans="1:5" ht="64.8" x14ac:dyDescent="0.5">
      <c r="A102" s="35">
        <v>101</v>
      </c>
      <c r="C102" s="28" t="str">
        <f t="shared" si="1"/>
        <v>12.1</v>
      </c>
      <c r="D102" s="29" t="s">
        <v>682</v>
      </c>
      <c r="E102" s="33"/>
    </row>
    <row r="103" spans="1:5" ht="32.4" x14ac:dyDescent="0.5">
      <c r="A103" s="35">
        <v>102</v>
      </c>
      <c r="C103" s="28" t="str">
        <f t="shared" si="1"/>
        <v>12.2</v>
      </c>
      <c r="D103" s="29" t="s">
        <v>683</v>
      </c>
      <c r="E103" s="33"/>
    </row>
    <row r="104" spans="1:5" ht="64.8" x14ac:dyDescent="0.5">
      <c r="A104" s="35">
        <v>103</v>
      </c>
      <c r="C104" s="28" t="str">
        <f t="shared" si="1"/>
        <v>12.3</v>
      </c>
      <c r="D104" s="29" t="s">
        <v>684</v>
      </c>
      <c r="E104" s="33"/>
    </row>
    <row r="105" spans="1:5" ht="97.2" x14ac:dyDescent="0.5">
      <c r="A105" s="35">
        <v>104</v>
      </c>
      <c r="C105" s="28" t="str">
        <f t="shared" si="1"/>
        <v>12.4</v>
      </c>
      <c r="D105" s="29" t="s">
        <v>685</v>
      </c>
      <c r="E105" s="33"/>
    </row>
    <row r="106" spans="1:5" ht="48.6" x14ac:dyDescent="0.5">
      <c r="A106" s="35">
        <v>105</v>
      </c>
      <c r="C106" s="28" t="str">
        <f t="shared" si="1"/>
        <v>12.5</v>
      </c>
      <c r="D106" s="29" t="s">
        <v>686</v>
      </c>
      <c r="E106" s="33"/>
    </row>
    <row r="107" spans="1:5" ht="48.6" x14ac:dyDescent="0.5">
      <c r="A107" s="35">
        <v>106</v>
      </c>
      <c r="C107" s="28" t="str">
        <f t="shared" si="1"/>
        <v>12.6</v>
      </c>
      <c r="D107" s="29" t="s">
        <v>687</v>
      </c>
      <c r="E107" s="33"/>
    </row>
    <row r="108" spans="1:5" ht="32.4" x14ac:dyDescent="0.5">
      <c r="A108" s="35">
        <v>107</v>
      </c>
      <c r="C108" s="28" t="str">
        <f t="shared" si="1"/>
        <v>12.7</v>
      </c>
      <c r="D108" s="29" t="s">
        <v>688</v>
      </c>
      <c r="E108" s="33"/>
    </row>
    <row r="109" spans="1:5" ht="48.6" x14ac:dyDescent="0.5">
      <c r="A109" s="35">
        <v>108</v>
      </c>
      <c r="C109" s="28" t="str">
        <f t="shared" si="1"/>
        <v>12.8</v>
      </c>
      <c r="D109" s="29" t="s">
        <v>689</v>
      </c>
      <c r="E109" s="33"/>
    </row>
    <row r="110" spans="1:5" ht="48.6" x14ac:dyDescent="0.5">
      <c r="A110" s="35">
        <v>109</v>
      </c>
      <c r="C110" s="28" t="str">
        <f t="shared" si="1"/>
        <v>12.a</v>
      </c>
      <c r="D110" s="29" t="s">
        <v>690</v>
      </c>
      <c r="E110" s="33"/>
    </row>
    <row r="111" spans="1:5" ht="64.8" x14ac:dyDescent="0.5">
      <c r="A111" s="35">
        <v>110</v>
      </c>
      <c r="C111" s="28" t="str">
        <f t="shared" si="1"/>
        <v>12.b</v>
      </c>
      <c r="D111" s="29" t="s">
        <v>691</v>
      </c>
      <c r="E111" s="33"/>
    </row>
    <row r="112" spans="1:5" ht="129.6" x14ac:dyDescent="0.5">
      <c r="A112" s="35">
        <v>111</v>
      </c>
      <c r="C112" s="28" t="str">
        <f t="shared" si="1"/>
        <v>12.c</v>
      </c>
      <c r="D112" s="29" t="s">
        <v>692</v>
      </c>
      <c r="E112" s="33"/>
    </row>
    <row r="113" spans="1:5" ht="48.6" x14ac:dyDescent="0.5">
      <c r="A113" s="35">
        <v>112</v>
      </c>
      <c r="C113" s="28" t="str">
        <f t="shared" si="1"/>
        <v>13.1</v>
      </c>
      <c r="D113" s="29" t="s">
        <v>693</v>
      </c>
      <c r="E113" s="33"/>
    </row>
    <row r="114" spans="1:5" ht="32.4" x14ac:dyDescent="0.5">
      <c r="A114" s="35">
        <v>113</v>
      </c>
      <c r="C114" s="28" t="str">
        <f t="shared" si="1"/>
        <v>13.2</v>
      </c>
      <c r="D114" s="29" t="s">
        <v>694</v>
      </c>
      <c r="E114" s="33"/>
    </row>
    <row r="115" spans="1:5" ht="48.6" x14ac:dyDescent="0.5">
      <c r="A115" s="35">
        <v>114</v>
      </c>
      <c r="C115" s="28" t="str">
        <f t="shared" si="1"/>
        <v>13.3</v>
      </c>
      <c r="D115" s="29" t="s">
        <v>695</v>
      </c>
      <c r="E115" s="33"/>
    </row>
    <row r="116" spans="1:5" ht="113.4" x14ac:dyDescent="0.5">
      <c r="A116" s="35">
        <v>115</v>
      </c>
      <c r="C116" s="28" t="str">
        <f t="shared" si="1"/>
        <v>13.a</v>
      </c>
      <c r="D116" s="29" t="s">
        <v>696</v>
      </c>
      <c r="E116" s="33"/>
    </row>
    <row r="117" spans="1:5" ht="81" x14ac:dyDescent="0.5">
      <c r="A117" s="35">
        <v>116</v>
      </c>
      <c r="C117" s="28" t="str">
        <f t="shared" si="1"/>
        <v>13.b</v>
      </c>
      <c r="D117" s="29" t="s">
        <v>697</v>
      </c>
      <c r="E117" s="33"/>
    </row>
    <row r="118" spans="1:5" ht="48.6" x14ac:dyDescent="0.5">
      <c r="A118" s="35">
        <v>117</v>
      </c>
      <c r="C118" s="28" t="str">
        <f t="shared" si="1"/>
        <v>14.1</v>
      </c>
      <c r="D118" s="29" t="s">
        <v>698</v>
      </c>
      <c r="E118" s="33"/>
    </row>
    <row r="119" spans="1:5" ht="81" x14ac:dyDescent="0.5">
      <c r="A119" s="35">
        <v>118</v>
      </c>
      <c r="C119" s="28" t="str">
        <f t="shared" si="1"/>
        <v>14.2</v>
      </c>
      <c r="D119" s="29" t="s">
        <v>699</v>
      </c>
      <c r="E119" s="33"/>
    </row>
    <row r="120" spans="1:5" ht="48.6" x14ac:dyDescent="0.5">
      <c r="A120" s="35">
        <v>119</v>
      </c>
      <c r="C120" s="28" t="str">
        <f t="shared" si="1"/>
        <v>14.3</v>
      </c>
      <c r="D120" s="29" t="s">
        <v>700</v>
      </c>
      <c r="E120" s="33"/>
    </row>
    <row r="121" spans="1:5" ht="97.2" x14ac:dyDescent="0.5">
      <c r="A121" s="35">
        <v>120</v>
      </c>
      <c r="C121" s="28" t="str">
        <f t="shared" si="1"/>
        <v>14.4</v>
      </c>
      <c r="D121" s="29" t="s">
        <v>701</v>
      </c>
      <c r="E121" s="33"/>
    </row>
    <row r="122" spans="1:5" ht="48.6" x14ac:dyDescent="0.5">
      <c r="A122" s="35">
        <v>121</v>
      </c>
      <c r="C122" s="28" t="str">
        <f t="shared" si="1"/>
        <v>14.5</v>
      </c>
      <c r="D122" s="29" t="s">
        <v>702</v>
      </c>
      <c r="E122" s="33"/>
    </row>
    <row r="123" spans="1:5" ht="129.6" x14ac:dyDescent="0.5">
      <c r="A123" s="35">
        <v>122</v>
      </c>
      <c r="C123" s="28" t="str">
        <f t="shared" si="1"/>
        <v>14.6</v>
      </c>
      <c r="D123" s="29" t="s">
        <v>703</v>
      </c>
      <c r="E123" s="33"/>
    </row>
    <row r="124" spans="1:5" ht="64.8" x14ac:dyDescent="0.5">
      <c r="A124" s="35">
        <v>123</v>
      </c>
      <c r="C124" s="28" t="str">
        <f t="shared" si="1"/>
        <v>14.7</v>
      </c>
      <c r="D124" s="29" t="s">
        <v>704</v>
      </c>
      <c r="E124" s="33"/>
    </row>
    <row r="125" spans="1:5" ht="113.4" x14ac:dyDescent="0.5">
      <c r="A125" s="35">
        <v>124</v>
      </c>
      <c r="C125" s="28" t="str">
        <f t="shared" si="1"/>
        <v>14.a</v>
      </c>
      <c r="D125" s="29" t="s">
        <v>705</v>
      </c>
      <c r="E125" s="33"/>
    </row>
    <row r="126" spans="1:5" ht="32.4" x14ac:dyDescent="0.5">
      <c r="A126" s="35">
        <v>125</v>
      </c>
      <c r="C126" s="28" t="str">
        <f t="shared" si="1"/>
        <v>14.b</v>
      </c>
      <c r="D126" s="29" t="s">
        <v>706</v>
      </c>
      <c r="E126" s="33"/>
    </row>
    <row r="127" spans="1:5" ht="97.2" x14ac:dyDescent="0.5">
      <c r="A127" s="35">
        <v>126</v>
      </c>
      <c r="C127" s="28" t="str">
        <f t="shared" si="1"/>
        <v>14.c</v>
      </c>
      <c r="D127" s="29" t="s">
        <v>707</v>
      </c>
      <c r="E127" s="33"/>
    </row>
    <row r="128" spans="1:5" ht="81" x14ac:dyDescent="0.5">
      <c r="A128" s="35">
        <v>127</v>
      </c>
      <c r="C128" s="28" t="str">
        <f t="shared" si="1"/>
        <v>15.1</v>
      </c>
      <c r="D128" s="29" t="s">
        <v>708</v>
      </c>
      <c r="E128" s="33"/>
    </row>
    <row r="129" spans="1:5" ht="64.8" x14ac:dyDescent="0.5">
      <c r="A129" s="35">
        <v>128</v>
      </c>
      <c r="C129" s="28" t="str">
        <f t="shared" si="1"/>
        <v>15.2</v>
      </c>
      <c r="D129" s="29" t="s">
        <v>709</v>
      </c>
      <c r="E129" s="33"/>
    </row>
    <row r="130" spans="1:5" ht="64.8" x14ac:dyDescent="0.5">
      <c r="A130" s="35">
        <v>129</v>
      </c>
      <c r="C130" s="28" t="str">
        <f t="shared" si="1"/>
        <v>15.3</v>
      </c>
      <c r="D130" s="29" t="s">
        <v>710</v>
      </c>
      <c r="E130" s="33"/>
    </row>
    <row r="131" spans="1:5" ht="64.8" x14ac:dyDescent="0.5">
      <c r="A131" s="35">
        <v>130</v>
      </c>
      <c r="C131" s="28" t="str">
        <f t="shared" si="1"/>
        <v>15.4</v>
      </c>
      <c r="D131" s="29" t="s">
        <v>711</v>
      </c>
      <c r="E131" s="33"/>
    </row>
    <row r="132" spans="1:5" ht="64.8" x14ac:dyDescent="0.5">
      <c r="A132" s="35">
        <v>131</v>
      </c>
      <c r="C132" s="28" t="str">
        <f t="shared" ref="C132:C170" si="2">LEFT(D132,FIND(" ",D132)-1)</f>
        <v>15.5</v>
      </c>
      <c r="D132" s="29" t="s">
        <v>712</v>
      </c>
      <c r="E132" s="33"/>
    </row>
    <row r="133" spans="1:5" ht="48.6" x14ac:dyDescent="0.5">
      <c r="A133" s="35">
        <v>132</v>
      </c>
      <c r="C133" s="28" t="str">
        <f t="shared" si="2"/>
        <v>15.6</v>
      </c>
      <c r="D133" s="29" t="s">
        <v>713</v>
      </c>
      <c r="E133" s="33"/>
    </row>
    <row r="134" spans="1:5" ht="64.8" x14ac:dyDescent="0.5">
      <c r="A134" s="35">
        <v>133</v>
      </c>
      <c r="C134" s="28" t="str">
        <f t="shared" si="2"/>
        <v>15.7</v>
      </c>
      <c r="D134" s="29" t="s">
        <v>714</v>
      </c>
      <c r="E134" s="33"/>
    </row>
    <row r="135" spans="1:5" ht="64.8" x14ac:dyDescent="0.5">
      <c r="A135" s="35">
        <v>134</v>
      </c>
      <c r="C135" s="28" t="str">
        <f t="shared" si="2"/>
        <v>15.8</v>
      </c>
      <c r="D135" s="29" t="s">
        <v>715</v>
      </c>
      <c r="E135" s="33"/>
    </row>
    <row r="136" spans="1:5" ht="48.6" x14ac:dyDescent="0.5">
      <c r="A136" s="35">
        <v>135</v>
      </c>
      <c r="C136" s="28" t="str">
        <f t="shared" si="2"/>
        <v>15.9</v>
      </c>
      <c r="D136" s="29" t="s">
        <v>716</v>
      </c>
      <c r="E136" s="33"/>
    </row>
    <row r="137" spans="1:5" ht="48.6" x14ac:dyDescent="0.5">
      <c r="A137" s="35">
        <v>136</v>
      </c>
      <c r="C137" s="28" t="str">
        <f t="shared" si="2"/>
        <v>15.a</v>
      </c>
      <c r="D137" s="29" t="s">
        <v>717</v>
      </c>
      <c r="E137" s="33"/>
    </row>
    <row r="138" spans="1:5" ht="81" x14ac:dyDescent="0.5">
      <c r="A138" s="35">
        <v>137</v>
      </c>
      <c r="C138" s="28" t="str">
        <f t="shared" si="2"/>
        <v>15.b</v>
      </c>
      <c r="D138" s="29" t="s">
        <v>718</v>
      </c>
      <c r="E138" s="33"/>
    </row>
    <row r="139" spans="1:5" ht="64.8" x14ac:dyDescent="0.5">
      <c r="A139" s="35">
        <v>138</v>
      </c>
      <c r="C139" s="28" t="str">
        <f t="shared" si="2"/>
        <v>15.c</v>
      </c>
      <c r="D139" s="29" t="s">
        <v>719</v>
      </c>
      <c r="E139" s="33"/>
    </row>
    <row r="140" spans="1:5" ht="48.6" x14ac:dyDescent="0.5">
      <c r="A140" s="35">
        <v>139</v>
      </c>
      <c r="C140" s="28" t="str">
        <f t="shared" si="2"/>
        <v>16.1</v>
      </c>
      <c r="D140" s="29" t="s">
        <v>720</v>
      </c>
      <c r="E140" s="33"/>
    </row>
    <row r="141" spans="1:5" ht="32.4" x14ac:dyDescent="0.5">
      <c r="A141" s="35">
        <v>140</v>
      </c>
      <c r="C141" s="28" t="str">
        <f t="shared" si="2"/>
        <v>16.2</v>
      </c>
      <c r="D141" s="29" t="s">
        <v>721</v>
      </c>
      <c r="E141" s="33"/>
    </row>
    <row r="142" spans="1:5" ht="48.6" x14ac:dyDescent="0.5">
      <c r="A142" s="35">
        <v>141</v>
      </c>
      <c r="C142" s="28" t="str">
        <f t="shared" si="2"/>
        <v>16.3</v>
      </c>
      <c r="D142" s="29" t="s">
        <v>722</v>
      </c>
      <c r="E142" s="33"/>
    </row>
    <row r="143" spans="1:5" ht="48.6" x14ac:dyDescent="0.5">
      <c r="A143" s="35">
        <v>142</v>
      </c>
      <c r="C143" s="28" t="str">
        <f t="shared" si="2"/>
        <v>16.4</v>
      </c>
      <c r="D143" s="29" t="s">
        <v>723</v>
      </c>
      <c r="E143" s="33"/>
    </row>
    <row r="144" spans="1:5" ht="32.4" x14ac:dyDescent="0.5">
      <c r="A144" s="35">
        <v>143</v>
      </c>
      <c r="C144" s="28" t="str">
        <f t="shared" si="2"/>
        <v>16.5</v>
      </c>
      <c r="D144" s="29" t="s">
        <v>724</v>
      </c>
      <c r="E144" s="33"/>
    </row>
    <row r="145" spans="1:5" ht="32.4" x14ac:dyDescent="0.5">
      <c r="A145" s="35">
        <v>144</v>
      </c>
      <c r="C145" s="28" t="str">
        <f t="shared" si="2"/>
        <v>16.6</v>
      </c>
      <c r="D145" s="29" t="s">
        <v>725</v>
      </c>
      <c r="E145" s="33"/>
    </row>
    <row r="146" spans="1:5" ht="32.4" x14ac:dyDescent="0.5">
      <c r="A146" s="35">
        <v>145</v>
      </c>
      <c r="C146" s="28" t="str">
        <f t="shared" si="2"/>
        <v>16.7</v>
      </c>
      <c r="D146" s="29" t="s">
        <v>726</v>
      </c>
      <c r="E146" s="33"/>
    </row>
    <row r="147" spans="1:5" ht="32.4" x14ac:dyDescent="0.5">
      <c r="A147" s="35">
        <v>146</v>
      </c>
      <c r="C147" s="28" t="str">
        <f t="shared" si="2"/>
        <v>16.8</v>
      </c>
      <c r="D147" s="29" t="s">
        <v>727</v>
      </c>
      <c r="E147" s="33"/>
    </row>
    <row r="148" spans="1:5" ht="32.4" x14ac:dyDescent="0.5">
      <c r="A148" s="35">
        <v>147</v>
      </c>
      <c r="C148" s="28" t="str">
        <f t="shared" si="2"/>
        <v>16.9</v>
      </c>
      <c r="D148" s="29" t="s">
        <v>728</v>
      </c>
      <c r="E148" s="33"/>
    </row>
    <row r="149" spans="1:5" ht="32.4" x14ac:dyDescent="0.5">
      <c r="A149" s="35">
        <v>148</v>
      </c>
      <c r="C149" s="28" t="str">
        <f t="shared" si="2"/>
        <v>16.10</v>
      </c>
      <c r="D149" s="29" t="s">
        <v>729</v>
      </c>
      <c r="E149" s="33"/>
    </row>
    <row r="150" spans="1:5" ht="64.8" x14ac:dyDescent="0.5">
      <c r="A150" s="35">
        <v>149</v>
      </c>
      <c r="C150" s="28" t="str">
        <f t="shared" si="2"/>
        <v>16.a</v>
      </c>
      <c r="D150" s="29" t="s">
        <v>730</v>
      </c>
      <c r="E150" s="33"/>
    </row>
    <row r="151" spans="1:5" ht="32.4" x14ac:dyDescent="0.5">
      <c r="A151" s="35">
        <v>150</v>
      </c>
      <c r="C151" s="28" t="str">
        <f t="shared" si="2"/>
        <v>16.b</v>
      </c>
      <c r="D151" s="29" t="s">
        <v>731</v>
      </c>
      <c r="E151" s="33"/>
    </row>
    <row r="152" spans="1:5" ht="48.6" x14ac:dyDescent="0.5">
      <c r="A152" s="35">
        <v>151</v>
      </c>
      <c r="C152" s="28" t="str">
        <f t="shared" si="2"/>
        <v>17.1</v>
      </c>
      <c r="D152" s="29" t="s">
        <v>732</v>
      </c>
      <c r="E152" s="33" t="s">
        <v>751</v>
      </c>
    </row>
    <row r="153" spans="1:5" ht="129.6" x14ac:dyDescent="0.5">
      <c r="A153" s="35">
        <v>152</v>
      </c>
      <c r="C153" s="28" t="str">
        <f t="shared" si="2"/>
        <v>17.2</v>
      </c>
      <c r="D153" s="29" t="s">
        <v>733</v>
      </c>
      <c r="E153" s="33" t="s">
        <v>751</v>
      </c>
    </row>
    <row r="154" spans="1:5" ht="32.4" x14ac:dyDescent="0.5">
      <c r="A154" s="35">
        <v>153</v>
      </c>
      <c r="C154" s="28" t="str">
        <f t="shared" si="2"/>
        <v>17.3</v>
      </c>
      <c r="D154" s="29" t="s">
        <v>734</v>
      </c>
      <c r="E154" s="33" t="s">
        <v>751</v>
      </c>
    </row>
    <row r="155" spans="1:5" ht="81" x14ac:dyDescent="0.5">
      <c r="A155" s="35">
        <v>154</v>
      </c>
      <c r="C155" s="28" t="str">
        <f t="shared" si="2"/>
        <v>17.4</v>
      </c>
      <c r="D155" s="29" t="s">
        <v>735</v>
      </c>
      <c r="E155" s="33" t="s">
        <v>751</v>
      </c>
    </row>
    <row r="156" spans="1:5" ht="32.4" x14ac:dyDescent="0.5">
      <c r="A156" s="35">
        <v>155</v>
      </c>
      <c r="C156" s="28" t="str">
        <f t="shared" si="2"/>
        <v>17.5</v>
      </c>
      <c r="D156" s="29" t="s">
        <v>736</v>
      </c>
      <c r="E156" s="33" t="s">
        <v>751</v>
      </c>
    </row>
    <row r="157" spans="1:5" ht="113.4" x14ac:dyDescent="0.5">
      <c r="A157" s="35">
        <v>156</v>
      </c>
      <c r="C157" s="28" t="str">
        <f t="shared" si="2"/>
        <v>17.6</v>
      </c>
      <c r="D157" s="29" t="s">
        <v>737</v>
      </c>
      <c r="E157" s="33" t="s">
        <v>752</v>
      </c>
    </row>
    <row r="158" spans="1:5" ht="64.8" x14ac:dyDescent="0.5">
      <c r="A158" s="35">
        <v>157</v>
      </c>
      <c r="C158" s="28" t="str">
        <f t="shared" si="2"/>
        <v>17.7</v>
      </c>
      <c r="D158" s="29" t="s">
        <v>738</v>
      </c>
      <c r="E158" s="33" t="s">
        <v>752</v>
      </c>
    </row>
    <row r="159" spans="1:5" ht="64.8" x14ac:dyDescent="0.5">
      <c r="A159" s="35">
        <v>158</v>
      </c>
      <c r="C159" s="28" t="str">
        <f t="shared" si="2"/>
        <v>17.8</v>
      </c>
      <c r="D159" s="29" t="s">
        <v>739</v>
      </c>
      <c r="E159" s="33" t="s">
        <v>752</v>
      </c>
    </row>
    <row r="160" spans="1:5" ht="81" x14ac:dyDescent="0.5">
      <c r="A160" s="35">
        <v>159</v>
      </c>
      <c r="C160" s="28" t="str">
        <f t="shared" si="2"/>
        <v>17.9</v>
      </c>
      <c r="D160" s="29" t="s">
        <v>740</v>
      </c>
      <c r="E160" s="33" t="s">
        <v>753</v>
      </c>
    </row>
    <row r="161" spans="1:5" ht="48.6" x14ac:dyDescent="0.5">
      <c r="A161" s="35">
        <v>160</v>
      </c>
      <c r="C161" s="28" t="str">
        <f t="shared" si="2"/>
        <v>17.10</v>
      </c>
      <c r="D161" s="29" t="s">
        <v>741</v>
      </c>
      <c r="E161" s="33" t="s">
        <v>754</v>
      </c>
    </row>
    <row r="162" spans="1:5" ht="48.6" x14ac:dyDescent="0.5">
      <c r="A162" s="35">
        <v>161</v>
      </c>
      <c r="C162" s="28" t="str">
        <f t="shared" si="2"/>
        <v>17.11</v>
      </c>
      <c r="D162" s="29" t="s">
        <v>742</v>
      </c>
      <c r="E162" s="33" t="s">
        <v>754</v>
      </c>
    </row>
    <row r="163" spans="1:5" ht="97.2" x14ac:dyDescent="0.5">
      <c r="A163" s="35">
        <v>162</v>
      </c>
      <c r="C163" s="28" t="str">
        <f t="shared" si="2"/>
        <v>17.12</v>
      </c>
      <c r="D163" s="29" t="s">
        <v>743</v>
      </c>
      <c r="E163" s="33" t="s">
        <v>754</v>
      </c>
    </row>
    <row r="164" spans="1:5" ht="32.4" x14ac:dyDescent="0.5">
      <c r="A164" s="35">
        <v>163</v>
      </c>
      <c r="C164" s="28" t="str">
        <f t="shared" si="2"/>
        <v>17.13</v>
      </c>
      <c r="D164" s="29" t="s">
        <v>744</v>
      </c>
      <c r="E164" s="29" t="s">
        <v>756</v>
      </c>
    </row>
    <row r="165" spans="1:5" ht="32.4" x14ac:dyDescent="0.5">
      <c r="A165" s="35">
        <v>164</v>
      </c>
      <c r="C165" s="28" t="str">
        <f t="shared" si="2"/>
        <v>17.14</v>
      </c>
      <c r="D165" s="29" t="s">
        <v>745</v>
      </c>
      <c r="E165" s="29" t="s">
        <v>756</v>
      </c>
    </row>
    <row r="166" spans="1:5" ht="48.6" x14ac:dyDescent="0.5">
      <c r="A166" s="35">
        <v>165</v>
      </c>
      <c r="C166" s="28" t="str">
        <f t="shared" si="2"/>
        <v>17.15</v>
      </c>
      <c r="D166" s="29" t="s">
        <v>746</v>
      </c>
      <c r="E166" s="29" t="s">
        <v>756</v>
      </c>
    </row>
    <row r="167" spans="1:5" ht="97.2" x14ac:dyDescent="0.5">
      <c r="A167" s="35">
        <v>166</v>
      </c>
      <c r="C167" s="28" t="str">
        <f t="shared" si="2"/>
        <v>17.16</v>
      </c>
      <c r="D167" s="29" t="s">
        <v>747</v>
      </c>
      <c r="E167" s="29" t="s">
        <v>755</v>
      </c>
    </row>
    <row r="168" spans="1:5" ht="48.6" x14ac:dyDescent="0.5">
      <c r="A168" s="35">
        <v>167</v>
      </c>
      <c r="C168" s="28" t="str">
        <f t="shared" si="2"/>
        <v>17.17</v>
      </c>
      <c r="D168" s="29" t="s">
        <v>748</v>
      </c>
      <c r="E168" s="29" t="s">
        <v>755</v>
      </c>
    </row>
    <row r="169" spans="1:5" ht="113.4" x14ac:dyDescent="0.5">
      <c r="A169" s="35">
        <v>168</v>
      </c>
      <c r="C169" s="28" t="str">
        <f t="shared" si="2"/>
        <v>17.18</v>
      </c>
      <c r="D169" s="29" t="s">
        <v>749</v>
      </c>
      <c r="E169" s="29" t="s">
        <v>757</v>
      </c>
    </row>
    <row r="170" spans="1:5" ht="64.8" x14ac:dyDescent="0.5">
      <c r="A170" s="35">
        <v>169</v>
      </c>
      <c r="C170" s="28" t="str">
        <f t="shared" si="2"/>
        <v>17.19</v>
      </c>
      <c r="D170" s="29" t="s">
        <v>750</v>
      </c>
      <c r="E170" s="29" t="s">
        <v>757</v>
      </c>
    </row>
  </sheetData>
  <phoneticPr fontId="2"/>
  <pageMargins left="0.7" right="0.7" top="0.75" bottom="0.75" header="0.3" footer="0.3"/>
  <pageSetup paperSize="9" orientation="portrait" horizontalDpi="30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整理表</vt:lpstr>
      <vt:lpstr>中分類</vt:lpstr>
      <vt:lpstr>元表</vt:lpstr>
      <vt:lpstr>SDGs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2022-05-16T06:08:08Z</dcterms:created>
  <dcterms:modified xsi:type="dcterms:W3CDTF">2022-05-16T06:27:42Z</dcterms:modified>
</cp:coreProperties>
</file>