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124226"/>
  <xr:revisionPtr revIDLastSave="0" documentId="13_ncr:101_{C5A7273E-47EC-4072-87F6-EA53E7B97484}" xr6:coauthVersionLast="47" xr6:coauthVersionMax="47" xr10:uidLastSave="{00000000-0000-0000-0000-000000000000}"/>
  <bookViews>
    <workbookView xWindow="28680" yWindow="-120" windowWidth="29040" windowHeight="15720" tabRatio="663" xr2:uid="{00000000-000D-0000-FFFF-FFFF00000000}"/>
  </bookViews>
  <sheets>
    <sheet name="負担対象費用積算額" sheetId="1" r:id="rId1"/>
    <sheet name="設備備品費" sheetId="3" r:id="rId2"/>
    <sheet name="消耗品費" sheetId="7" r:id="rId3"/>
    <sheet name="人件費" sheetId="26" r:id="rId4"/>
    <sheet name="謝金" sheetId="25" r:id="rId5"/>
    <sheet name="《記入要領》旅費" sheetId="32" r:id="rId6"/>
    <sheet name="旅費 " sheetId="33" r:id="rId7"/>
    <sheet name="その他" sheetId="13" r:id="rId8"/>
    <sheet name="当該年度の内訳" sheetId="34" r:id="rId9"/>
  </sheets>
  <definedNames>
    <definedName name="_xlnm.Print_Area" localSheetId="5">《記入要領》旅費!$A$1:$T$27</definedName>
    <definedName name="_xlnm.Print_Area" localSheetId="7">その他!$A$1:$G$45</definedName>
    <definedName name="_xlnm.Print_Area" localSheetId="4">謝金!$A$1:$F$17</definedName>
    <definedName name="_xlnm.Print_Area" localSheetId="2">消耗品費!$A$1:$I$31</definedName>
    <definedName name="_xlnm.Print_Area" localSheetId="3">人件費!$A$1:$AC$17</definedName>
    <definedName name="_xlnm.Print_Area" localSheetId="1">設備備品費!$A$1:$M$11</definedName>
    <definedName name="_xlnm.Print_Area" localSheetId="8">当該年度の内訳!$A$1:$C$10</definedName>
    <definedName name="_xlnm.Print_Area" localSheetId="0">負担対象費用積算額!$A$1:$H$21</definedName>
    <definedName name="_xlnm.Print_Area" localSheetId="6">'旅費 '!$A$1:$R$68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34" l="1"/>
  <c r="C8" i="34"/>
  <c r="C7" i="34"/>
  <c r="C6" i="34"/>
  <c r="C5" i="34"/>
  <c r="C4" i="34"/>
  <c r="T54" i="33" l="1"/>
  <c r="T37" i="33"/>
  <c r="T33" i="33"/>
  <c r="T29" i="33"/>
  <c r="T25" i="33"/>
  <c r="T21" i="33"/>
  <c r="T62" i="33"/>
  <c r="J62" i="33"/>
  <c r="H62" i="33"/>
  <c r="F62" i="33"/>
  <c r="N59" i="33"/>
  <c r="K59" i="33"/>
  <c r="T58" i="33"/>
  <c r="J58" i="33"/>
  <c r="H58" i="33"/>
  <c r="F58" i="33"/>
  <c r="N55" i="33"/>
  <c r="K55" i="33"/>
  <c r="J54" i="33"/>
  <c r="H54" i="33"/>
  <c r="K51" i="33" s="1"/>
  <c r="N51" i="33" s="1"/>
  <c r="F54" i="33"/>
  <c r="T50" i="33"/>
  <c r="J50" i="33"/>
  <c r="H50" i="33"/>
  <c r="F50" i="33"/>
  <c r="K47" i="33" s="1"/>
  <c r="N47" i="33" s="1"/>
  <c r="T46" i="33"/>
  <c r="J46" i="33"/>
  <c r="H46" i="33"/>
  <c r="F46" i="33"/>
  <c r="K43" i="33" s="1"/>
  <c r="N43" i="33" s="1"/>
  <c r="J37" i="33"/>
  <c r="H37" i="33"/>
  <c r="F37" i="33"/>
  <c r="K34" i="33"/>
  <c r="N34" i="33"/>
  <c r="J33" i="33"/>
  <c r="H33" i="33"/>
  <c r="K30" i="33"/>
  <c r="N30" i="33"/>
  <c r="F33" i="33"/>
  <c r="J29" i="33"/>
  <c r="H29" i="33"/>
  <c r="F29" i="33"/>
  <c r="K26" i="33"/>
  <c r="N26" i="33" s="1"/>
  <c r="J25" i="33"/>
  <c r="H25" i="33"/>
  <c r="K22" i="33"/>
  <c r="N22" i="33" s="1"/>
  <c r="F25" i="33"/>
  <c r="J21" i="33"/>
  <c r="H21" i="33"/>
  <c r="F21" i="33"/>
  <c r="K18" i="33" s="1"/>
  <c r="N18" i="33" s="1"/>
  <c r="T17" i="33"/>
  <c r="J17" i="33"/>
  <c r="H17" i="33"/>
  <c r="F17" i="33"/>
  <c r="K14" i="33" s="1"/>
  <c r="N14" i="33" s="1"/>
  <c r="T13" i="33"/>
  <c r="J13" i="33"/>
  <c r="H13" i="33"/>
  <c r="F13" i="33"/>
  <c r="K10" i="33"/>
  <c r="N10" i="33" s="1"/>
  <c r="T9" i="33"/>
  <c r="J9" i="33"/>
  <c r="H9" i="33"/>
  <c r="K6" i="33" s="1"/>
  <c r="N6" i="33" s="1"/>
  <c r="F9" i="33"/>
  <c r="T38" i="33"/>
  <c r="N39" i="33"/>
  <c r="E16" i="25"/>
  <c r="E8" i="1" s="1"/>
  <c r="E9" i="1" s="1"/>
  <c r="D41" i="13"/>
  <c r="F10" i="7"/>
  <c r="F19" i="1"/>
  <c r="F5" i="1"/>
  <c r="F29" i="1"/>
  <c r="F28" i="1"/>
  <c r="D6" i="13"/>
  <c r="D43" i="13"/>
  <c r="D5" i="13"/>
  <c r="D7" i="13"/>
  <c r="E11" i="1"/>
  <c r="D19" i="13"/>
  <c r="D21" i="13"/>
  <c r="E13" i="1"/>
  <c r="F13" i="1"/>
  <c r="J29" i="7"/>
  <c r="F30" i="7"/>
  <c r="F5" i="3"/>
  <c r="Y17" i="26"/>
  <c r="AB17" i="26"/>
  <c r="G16" i="1"/>
  <c r="G15" i="1"/>
  <c r="G14" i="1"/>
  <c r="G13" i="1"/>
  <c r="G12" i="1"/>
  <c r="G11" i="1"/>
  <c r="G8" i="1"/>
  <c r="G5" i="1"/>
  <c r="G4" i="1"/>
  <c r="G6" i="1" s="1"/>
  <c r="S9" i="26"/>
  <c r="T9" i="26"/>
  <c r="Y9" i="26"/>
  <c r="AB9" i="26"/>
  <c r="S10" i="26"/>
  <c r="T10" i="26"/>
  <c r="S11" i="26"/>
  <c r="T11" i="26"/>
  <c r="Y11" i="26"/>
  <c r="AB11" i="26"/>
  <c r="S12" i="26"/>
  <c r="T12" i="26"/>
  <c r="Y12" i="26"/>
  <c r="AB12" i="26"/>
  <c r="S13" i="26"/>
  <c r="T13" i="26"/>
  <c r="Y13" i="26"/>
  <c r="AB13" i="26"/>
  <c r="S14" i="26"/>
  <c r="T14" i="26"/>
  <c r="Y14" i="26"/>
  <c r="AB14" i="26"/>
  <c r="S15" i="26"/>
  <c r="T15" i="26"/>
  <c r="Y15" i="26"/>
  <c r="AB15" i="26"/>
  <c r="S8" i="26"/>
  <c r="T8" i="26"/>
  <c r="F9" i="7"/>
  <c r="F9" i="3"/>
  <c r="D20" i="13"/>
  <c r="F5" i="7"/>
  <c r="F11" i="7"/>
  <c r="D12" i="13"/>
  <c r="D14" i="13"/>
  <c r="E12" i="1"/>
  <c r="D13" i="13"/>
  <c r="D27" i="13"/>
  <c r="D29" i="13"/>
  <c r="E14" i="1"/>
  <c r="D28" i="13"/>
  <c r="D34" i="13"/>
  <c r="D36" i="13"/>
  <c r="E15" i="1"/>
  <c r="D35" i="13"/>
  <c r="D42" i="13"/>
  <c r="D44" i="13"/>
  <c r="E16" i="1"/>
  <c r="U16" i="26"/>
  <c r="V16" i="26"/>
  <c r="W16" i="26"/>
  <c r="X16" i="26"/>
  <c r="Z16" i="26"/>
  <c r="AA16" i="26"/>
  <c r="F6" i="7"/>
  <c r="F7" i="7"/>
  <c r="F8" i="7"/>
  <c r="F12" i="7"/>
  <c r="F13" i="7"/>
  <c r="F14" i="7"/>
  <c r="F15" i="7"/>
  <c r="F17" i="7"/>
  <c r="F22" i="7"/>
  <c r="F18" i="7"/>
  <c r="F19" i="7"/>
  <c r="F20" i="7"/>
  <c r="F21" i="7"/>
  <c r="F23" i="7"/>
  <c r="F24" i="7"/>
  <c r="F28" i="7"/>
  <c r="F25" i="7"/>
  <c r="F26" i="7"/>
  <c r="F27" i="7"/>
  <c r="F6" i="3"/>
  <c r="F7" i="3"/>
  <c r="F8" i="3"/>
  <c r="Y8" i="26"/>
  <c r="G18" i="1"/>
  <c r="F16" i="7"/>
  <c r="F29" i="7"/>
  <c r="E5" i="1"/>
  <c r="G7" i="1"/>
  <c r="G9" i="1"/>
  <c r="T16" i="26"/>
  <c r="Y10" i="26"/>
  <c r="AB10" i="26"/>
  <c r="AB8" i="26"/>
  <c r="AB16" i="26"/>
  <c r="E7" i="1"/>
  <c r="Y16" i="26"/>
  <c r="T63" i="33" l="1"/>
  <c r="N64" i="33" s="1"/>
  <c r="N63" i="33"/>
  <c r="N67" i="33" s="1"/>
  <c r="F10" i="3"/>
  <c r="E4" i="1" s="1"/>
  <c r="E6" i="1" s="1"/>
  <c r="N38" i="33"/>
  <c r="N66" i="33" s="1"/>
  <c r="N68" i="33" l="1"/>
  <c r="E10" i="1" s="1"/>
  <c r="G10" i="1"/>
  <c r="G19" i="1" s="1"/>
  <c r="G28" i="1" s="1"/>
  <c r="H28" i="1" s="1"/>
  <c r="E17" i="1" s="1"/>
  <c r="E18" i="1" s="1"/>
  <c r="E19" i="1" l="1"/>
  <c r="E20" i="1" s="1"/>
  <c r="E21" i="1" l="1"/>
  <c r="C9" i="34"/>
  <c r="C10" i="34" s="1"/>
</calcChain>
</file>

<file path=xl/sharedStrings.xml><?xml version="1.0" encoding="utf-8"?>
<sst xmlns="http://schemas.openxmlformats.org/spreadsheetml/2006/main" count="532" uniqueCount="286">
  <si>
    <t>種　　　別</t>
    <rPh sb="0" eb="1">
      <t>タネ</t>
    </rPh>
    <rPh sb="4" eb="5">
      <t>ベツ</t>
    </rPh>
    <phoneticPr fontId="3"/>
  </si>
  <si>
    <t>設備備品費</t>
    <rPh sb="0" eb="2">
      <t>セツビ</t>
    </rPh>
    <rPh sb="2" eb="5">
      <t>ビヒンヒ</t>
    </rPh>
    <phoneticPr fontId="3"/>
  </si>
  <si>
    <t>計</t>
    <rPh sb="0" eb="1">
      <t>ケイ</t>
    </rPh>
    <phoneticPr fontId="3"/>
  </si>
  <si>
    <t>人件費</t>
    <rPh sb="0" eb="3">
      <t>ジンケンヒ</t>
    </rPh>
    <phoneticPr fontId="3"/>
  </si>
  <si>
    <t>通信運搬費</t>
  </si>
  <si>
    <t>印刷製本費</t>
  </si>
  <si>
    <t>光熱水料</t>
  </si>
  <si>
    <t>合計</t>
    <rPh sb="0" eb="2">
      <t>ゴウケイ</t>
    </rPh>
    <phoneticPr fontId="3"/>
  </si>
  <si>
    <t>交通費</t>
    <rPh sb="0" eb="3">
      <t>コウツウヒ</t>
    </rPh>
    <phoneticPr fontId="3"/>
  </si>
  <si>
    <t>品名</t>
    <rPh sb="0" eb="2">
      <t>ヒンメイ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</si>
  <si>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</si>
  <si>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</si>
  <si>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</si>
  <si>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氏名</t>
    <rPh sb="0" eb="2">
      <t>シメイ</t>
    </rPh>
    <phoneticPr fontId="3"/>
  </si>
  <si>
    <t>月</t>
  </si>
  <si>
    <t>月</t>
    <rPh sb="0" eb="1">
      <t>ツキ</t>
    </rPh>
    <phoneticPr fontId="3"/>
  </si>
  <si>
    <t>合　　　計</t>
    <rPh sb="0" eb="1">
      <t>ゴウ</t>
    </rPh>
    <rPh sb="4" eb="5">
      <t>ケイ</t>
    </rPh>
    <phoneticPr fontId="3"/>
  </si>
  <si>
    <t>＜消耗品費＞</t>
    <rPh sb="1" eb="4">
      <t>ショウモウヒン</t>
    </rPh>
    <rPh sb="4" eb="5">
      <t>ヒ</t>
    </rPh>
    <phoneticPr fontId="3"/>
  </si>
  <si>
    <t>小計</t>
    <rPh sb="0" eb="2">
      <t>ショウケイ</t>
    </rPh>
    <phoneticPr fontId="3"/>
  </si>
  <si>
    <t>行程</t>
    <rPh sb="0" eb="2">
      <t>コウテイ</t>
    </rPh>
    <phoneticPr fontId="3"/>
  </si>
  <si>
    <t>出張先</t>
    <rPh sb="0" eb="3">
      <t>シュッチョウサキ</t>
    </rPh>
    <phoneticPr fontId="3"/>
  </si>
  <si>
    <t>日程</t>
    <rPh sb="0" eb="2">
      <t>ニッテイ</t>
    </rPh>
    <phoneticPr fontId="3"/>
  </si>
  <si>
    <t>日当</t>
    <rPh sb="0" eb="2">
      <t>ニットウ</t>
    </rPh>
    <phoneticPr fontId="3"/>
  </si>
  <si>
    <t>宿泊費</t>
    <rPh sb="0" eb="3">
      <t>シュクハクヒ</t>
    </rPh>
    <phoneticPr fontId="3"/>
  </si>
  <si>
    <t>人数</t>
    <rPh sb="0" eb="2">
      <t>ニンズウ</t>
    </rPh>
    <phoneticPr fontId="3"/>
  </si>
  <si>
    <t>回数</t>
    <rPh sb="0" eb="2">
      <t>カイスウ</t>
    </rPh>
    <phoneticPr fontId="3"/>
  </si>
  <si>
    <t>合計金額</t>
    <rPh sb="0" eb="2">
      <t>ゴウケイ</t>
    </rPh>
    <rPh sb="2" eb="4">
      <t>キンガク</t>
    </rPh>
    <phoneticPr fontId="3"/>
  </si>
  <si>
    <t>目的</t>
    <rPh sb="0" eb="2">
      <t>モクテキ</t>
    </rPh>
    <phoneticPr fontId="3"/>
  </si>
  <si>
    <t>～</t>
    <phoneticPr fontId="3"/>
  </si>
  <si>
    <t>件　名</t>
    <rPh sb="0" eb="1">
      <t>ケン</t>
    </rPh>
    <rPh sb="2" eb="3">
      <t>メイ</t>
    </rPh>
    <phoneticPr fontId="3"/>
  </si>
  <si>
    <t>品　名　等</t>
    <rPh sb="0" eb="1">
      <t>シナ</t>
    </rPh>
    <rPh sb="2" eb="3">
      <t>メイ</t>
    </rPh>
    <rPh sb="4" eb="5">
      <t>トウ</t>
    </rPh>
    <phoneticPr fontId="3"/>
  </si>
  <si>
    <t>分類</t>
    <rPh sb="0" eb="2">
      <t>ブンルイ</t>
    </rPh>
    <phoneticPr fontId="3"/>
  </si>
  <si>
    <t>　</t>
    <phoneticPr fontId="3"/>
  </si>
  <si>
    <t>数量・単位</t>
    <rPh sb="0" eb="2">
      <t>スウリョウ</t>
    </rPh>
    <rPh sb="3" eb="5">
      <t>タンイ</t>
    </rPh>
    <phoneticPr fontId="3"/>
  </si>
  <si>
    <t xml:space="preserve">＜通信運搬費＞  </t>
    <rPh sb="1" eb="3">
      <t>ツウシン</t>
    </rPh>
    <rPh sb="3" eb="5">
      <t>ウンパン</t>
    </rPh>
    <rPh sb="5" eb="6">
      <t>ヒ</t>
    </rPh>
    <phoneticPr fontId="3"/>
  </si>
  <si>
    <t xml:space="preserve">＜印刷製本費＞  </t>
    <rPh sb="1" eb="3">
      <t>インサツ</t>
    </rPh>
    <rPh sb="3" eb="5">
      <t>セイホン</t>
    </rPh>
    <rPh sb="5" eb="6">
      <t>ヒ</t>
    </rPh>
    <phoneticPr fontId="3"/>
  </si>
  <si>
    <t xml:space="preserve">＜光熱水料＞  </t>
    <rPh sb="1" eb="3">
      <t>コウネツ</t>
    </rPh>
    <rPh sb="3" eb="5">
      <t>スイリョウ</t>
    </rPh>
    <phoneticPr fontId="3"/>
  </si>
  <si>
    <t xml:space="preserve"> </t>
    <phoneticPr fontId="3"/>
  </si>
  <si>
    <t>（単位：円）</t>
    <rPh sb="1" eb="3">
      <t>タンイ</t>
    </rPh>
    <rPh sb="4" eb="5">
      <t>エン</t>
    </rPh>
    <phoneticPr fontId="3"/>
  </si>
  <si>
    <t>物品費</t>
    <rPh sb="0" eb="2">
      <t>ブッピン</t>
    </rPh>
    <rPh sb="2" eb="3">
      <t>ヒ</t>
    </rPh>
    <phoneticPr fontId="3"/>
  </si>
  <si>
    <t>消耗品費</t>
    <rPh sb="0" eb="3">
      <t>ショウモウヒン</t>
    </rPh>
    <rPh sb="3" eb="4">
      <t>ヒ</t>
    </rPh>
    <phoneticPr fontId="3"/>
  </si>
  <si>
    <t>謝金</t>
    <rPh sb="0" eb="2">
      <t>シャキン</t>
    </rPh>
    <phoneticPr fontId="3"/>
  </si>
  <si>
    <t>人件費・謝金</t>
    <rPh sb="0" eb="3">
      <t>ジンケンヒ</t>
    </rPh>
    <rPh sb="4" eb="6">
      <t>シャキン</t>
    </rPh>
    <phoneticPr fontId="3"/>
  </si>
  <si>
    <t>旅費</t>
    <rPh sb="0" eb="2">
      <t>リョヒ</t>
    </rPh>
    <phoneticPr fontId="3"/>
  </si>
  <si>
    <t>外注費（雑役務費）</t>
    <rPh sb="0" eb="3">
      <t>ガイチュウヒ</t>
    </rPh>
    <phoneticPr fontId="3"/>
  </si>
  <si>
    <t>その他</t>
    <phoneticPr fontId="3"/>
  </si>
  <si>
    <t xml:space="preserve">＜外注費（雑役務費）＞  </t>
    <rPh sb="1" eb="4">
      <t>ガイチュウヒ</t>
    </rPh>
    <rPh sb="5" eb="6">
      <t>ザツ</t>
    </rPh>
    <rPh sb="6" eb="8">
      <t>エキム</t>
    </rPh>
    <rPh sb="8" eb="9">
      <t>ヒ</t>
    </rPh>
    <phoneticPr fontId="3"/>
  </si>
  <si>
    <t xml:space="preserve">＜会議費＞  </t>
    <rPh sb="1" eb="3">
      <t>カイギ</t>
    </rPh>
    <rPh sb="3" eb="4">
      <t>ヒ</t>
    </rPh>
    <phoneticPr fontId="3"/>
  </si>
  <si>
    <t xml:space="preserve">＜その他（諸経費）＞  </t>
    <rPh sb="3" eb="4">
      <t>タ</t>
    </rPh>
    <rPh sb="5" eb="8">
      <t>ショケイヒ</t>
    </rPh>
    <phoneticPr fontId="3"/>
  </si>
  <si>
    <t>＜設備備品費＞</t>
    <phoneticPr fontId="3"/>
  </si>
  <si>
    <t>＜人件費＞</t>
    <phoneticPr fontId="3"/>
  </si>
  <si>
    <t>＜謝金＞</t>
    <rPh sb="1" eb="3">
      <t>シャキン</t>
    </rPh>
    <phoneticPr fontId="3"/>
  </si>
  <si>
    <t>所属</t>
    <rPh sb="0" eb="2">
      <t>ショゾク</t>
    </rPh>
    <phoneticPr fontId="3"/>
  </si>
  <si>
    <t>具体的な実施業務内容</t>
    <rPh sb="0" eb="3">
      <t>グタイテキ</t>
    </rPh>
    <rPh sb="4" eb="6">
      <t>ジッシ</t>
    </rPh>
    <rPh sb="6" eb="8">
      <t>ギョウム</t>
    </rPh>
    <rPh sb="8" eb="10">
      <t>ナイヨウ</t>
    </rPh>
    <phoneticPr fontId="3"/>
  </si>
  <si>
    <t>教授</t>
    <rPh sb="0" eb="2">
      <t>キョウジュ</t>
    </rPh>
    <phoneticPr fontId="3"/>
  </si>
  <si>
    <t>月</t>
    <rPh sb="0" eb="1">
      <t>ガツ</t>
    </rPh>
    <phoneticPr fontId="3"/>
  </si>
  <si>
    <t>業務内容</t>
    <rPh sb="0" eb="2">
      <t>ギョウム</t>
    </rPh>
    <rPh sb="2" eb="4">
      <t>ナイヨウ</t>
    </rPh>
    <phoneticPr fontId="3"/>
  </si>
  <si>
    <t>機関名・研究科・学部等</t>
    <rPh sb="0" eb="2">
      <t>キカン</t>
    </rPh>
    <rPh sb="2" eb="3">
      <t>メイ</t>
    </rPh>
    <rPh sb="4" eb="7">
      <t>ケンキュウカ</t>
    </rPh>
    <rPh sb="8" eb="10">
      <t>ガクブ</t>
    </rPh>
    <rPh sb="10" eb="11">
      <t>トウ</t>
    </rPh>
    <phoneticPr fontId="3"/>
  </si>
  <si>
    <t>ピペット</t>
    <phoneticPr fontId="3"/>
  </si>
  <si>
    <t>紫キャベツパウダー</t>
    <rPh sb="0" eb="1">
      <t>ムラサキ</t>
    </rPh>
    <phoneticPr fontId="3"/>
  </si>
  <si>
    <t>箱</t>
    <rPh sb="0" eb="1">
      <t>ハコ</t>
    </rPh>
    <phoneticPr fontId="3"/>
  </si>
  <si>
    <t>袋</t>
    <rPh sb="0" eb="1">
      <t>フクロ</t>
    </rPh>
    <phoneticPr fontId="3"/>
  </si>
  <si>
    <t>化学分野実験</t>
    <rPh sb="0" eb="2">
      <t>カガク</t>
    </rPh>
    <rPh sb="2" eb="4">
      <t>ブンヤ</t>
    </rPh>
    <rPh sb="4" eb="6">
      <t>ジッケン</t>
    </rPh>
    <phoneticPr fontId="3"/>
  </si>
  <si>
    <t>仕様（メーカー・型番・規格）</t>
    <rPh sb="0" eb="2">
      <t>シヨウ</t>
    </rPh>
    <rPh sb="11" eb="13">
      <t>キカク</t>
    </rPh>
    <phoneticPr fontId="3"/>
  </si>
  <si>
    <t>用途</t>
    <rPh sb="0" eb="2">
      <t>ヨウト</t>
    </rPh>
    <phoneticPr fontId="3"/>
  </si>
  <si>
    <t>直雇用</t>
  </si>
  <si>
    <t>科学技術振興大学</t>
    <rPh sb="0" eb="2">
      <t>カガク</t>
    </rPh>
    <rPh sb="2" eb="4">
      <t>ギジュツ</t>
    </rPh>
    <rPh sb="4" eb="6">
      <t>シンコウ</t>
    </rPh>
    <rPh sb="6" eb="8">
      <t>ダイガク</t>
    </rPh>
    <phoneticPr fontId="3"/>
  </si>
  <si>
    <t>学会発表（○○学会）</t>
    <rPh sb="0" eb="2">
      <t>ガッカイ</t>
    </rPh>
    <rPh sb="2" eb="4">
      <t>ハッピョウ</t>
    </rPh>
    <rPh sb="7" eb="9">
      <t>ガッカイ</t>
    </rPh>
    <phoneticPr fontId="3"/>
  </si>
  <si>
    <t>川口</t>
    <rPh sb="0" eb="2">
      <t>カワグチ</t>
    </rPh>
    <phoneticPr fontId="3"/>
  </si>
  <si>
    <t>業務成果報告書作成</t>
    <rPh sb="0" eb="2">
      <t>ギョウム</t>
    </rPh>
    <rPh sb="2" eb="4">
      <t>セイカ</t>
    </rPh>
    <rPh sb="4" eb="7">
      <t>ホウコクショ</t>
    </rPh>
    <rPh sb="7" eb="9">
      <t>サクセイ</t>
    </rPh>
    <phoneticPr fontId="3"/>
  </si>
  <si>
    <t>印刷物送料</t>
    <rPh sb="0" eb="3">
      <t>インサツブツ</t>
    </rPh>
    <rPh sb="3" eb="5">
      <t>ソウリョウ</t>
    </rPh>
    <phoneticPr fontId="3"/>
  </si>
  <si>
    <t>旅行保険料</t>
    <rPh sb="0" eb="2">
      <t>リョコウ</t>
    </rPh>
    <rPh sb="2" eb="5">
      <t>ホケンリョウ</t>
    </rPh>
    <phoneticPr fontId="3"/>
  </si>
  <si>
    <t>会議費</t>
    <phoneticPr fontId="3"/>
  </si>
  <si>
    <t>その他（諸経費）</t>
    <rPh sb="2" eb="3">
      <t>タ</t>
    </rPh>
    <rPh sb="4" eb="7">
      <t>ショケイヒ</t>
    </rPh>
    <phoneticPr fontId="3"/>
  </si>
  <si>
    <t>式</t>
    <rPh sb="0" eb="1">
      <t>シキ</t>
    </rPh>
    <phoneticPr fontId="3"/>
  </si>
  <si>
    <t>費　　　目</t>
  </si>
  <si>
    <t>直接経費</t>
    <rPh sb="0" eb="2">
      <t>チョクセツ</t>
    </rPh>
    <rPh sb="2" eb="4">
      <t>ケイヒ</t>
    </rPh>
    <phoneticPr fontId="3"/>
  </si>
  <si>
    <t>一般管理費</t>
    <phoneticPr fontId="3"/>
  </si>
  <si>
    <t>7月実施予定の中和滴定の授業研究で使用するため</t>
    <rPh sb="1" eb="2">
      <t>ガツ</t>
    </rPh>
    <rPh sb="2" eb="4">
      <t>ジッシ</t>
    </rPh>
    <rPh sb="4" eb="6">
      <t>ヨテイ</t>
    </rPh>
    <rPh sb="7" eb="9">
      <t>チュウワ</t>
    </rPh>
    <rPh sb="9" eb="11">
      <t>テキテイ</t>
    </rPh>
    <rPh sb="12" eb="14">
      <t>ジュギョウ</t>
    </rPh>
    <rPh sb="14" eb="16">
      <t>ケンキュウ</t>
    </rPh>
    <rPh sb="17" eb="19">
      <t>シヨウ</t>
    </rPh>
    <phoneticPr fontId="3"/>
  </si>
  <si>
    <t>プログラム専用実習室の8月電気代</t>
    <rPh sb="5" eb="7">
      <t>センヨウ</t>
    </rPh>
    <rPh sb="7" eb="10">
      <t>ジッシュウシツ</t>
    </rPh>
    <rPh sb="12" eb="13">
      <t>ガツ</t>
    </rPh>
    <rPh sb="13" eb="16">
      <t>デンキダイ</t>
    </rPh>
    <phoneticPr fontId="3"/>
  </si>
  <si>
    <t>広報としてのチラシ発送や報告書の発送用</t>
    <rPh sb="0" eb="2">
      <t>コウホウ</t>
    </rPh>
    <rPh sb="9" eb="11">
      <t>ハッソウ</t>
    </rPh>
    <rPh sb="12" eb="15">
      <t>ホウコクショ</t>
    </rPh>
    <rPh sb="16" eb="18">
      <t>ハッソウ</t>
    </rPh>
    <rPh sb="18" eb="19">
      <t>ヨウ</t>
    </rPh>
    <phoneticPr fontId="3"/>
  </si>
  <si>
    <t>報告書を作成し、関係各位へ報告するため</t>
    <rPh sb="0" eb="3">
      <t>ホウコクショ</t>
    </rPh>
    <rPh sb="4" eb="6">
      <t>サクセイ</t>
    </rPh>
    <rPh sb="8" eb="10">
      <t>カンケイ</t>
    </rPh>
    <rPh sb="10" eb="12">
      <t>カクイ</t>
    </rPh>
    <rPh sb="13" eb="15">
      <t>ホウコク</t>
    </rPh>
    <phoneticPr fontId="3"/>
  </si>
  <si>
    <t>ポスターパネル等（設営等）</t>
    <rPh sb="7" eb="8">
      <t>トウ</t>
    </rPh>
    <rPh sb="9" eb="11">
      <t>セツエイ</t>
    </rPh>
    <rPh sb="11" eb="12">
      <t>トウ</t>
    </rPh>
    <phoneticPr fontId="3"/>
  </si>
  <si>
    <t>外部評価委員会</t>
    <rPh sb="0" eb="2">
      <t>ガイブ</t>
    </rPh>
    <rPh sb="2" eb="4">
      <t>ヒョウカ</t>
    </rPh>
    <rPh sb="4" eb="7">
      <t>イインカイ</t>
    </rPh>
    <phoneticPr fontId="3"/>
  </si>
  <si>
    <t>会議実施のための会場借料</t>
    <rPh sb="0" eb="2">
      <t>カイギ</t>
    </rPh>
    <rPh sb="2" eb="4">
      <t>ジッシ</t>
    </rPh>
    <rPh sb="8" eb="10">
      <t>カイジョウ</t>
    </rPh>
    <rPh sb="10" eb="12">
      <t>シャクリョウ</t>
    </rPh>
    <phoneticPr fontId="3"/>
  </si>
  <si>
    <t>8月の実習で集中的に電気使用が見込まれるため。専用メーターを設置する予定で、電気料金は算出可能。</t>
    <rPh sb="1" eb="2">
      <t>ガツ</t>
    </rPh>
    <rPh sb="3" eb="5">
      <t>ジッシュウ</t>
    </rPh>
    <rPh sb="6" eb="9">
      <t>シュウチュウテキ</t>
    </rPh>
    <rPh sb="10" eb="12">
      <t>デンキ</t>
    </rPh>
    <rPh sb="12" eb="14">
      <t>シヨウ</t>
    </rPh>
    <rPh sb="15" eb="17">
      <t>ミコ</t>
    </rPh>
    <rPh sb="23" eb="25">
      <t>センヨウ</t>
    </rPh>
    <rPh sb="30" eb="32">
      <t>セッチ</t>
    </rPh>
    <rPh sb="34" eb="36">
      <t>ヨテイ</t>
    </rPh>
    <rPh sb="38" eb="40">
      <t>デンキ</t>
    </rPh>
    <rPh sb="40" eb="42">
      <t>リョウキン</t>
    </rPh>
    <rPh sb="43" eb="45">
      <t>サンシュツ</t>
    </rPh>
    <rPh sb="45" eb="47">
      <t>カノウ</t>
    </rPh>
    <phoneticPr fontId="3"/>
  </si>
  <si>
    <t>＜旅費＞</t>
    <phoneticPr fontId="3"/>
  </si>
  <si>
    <t>消費税相当額</t>
    <phoneticPr fontId="3"/>
  </si>
  <si>
    <t>日</t>
    <rPh sb="0" eb="1">
      <t>ニチ</t>
    </rPh>
    <phoneticPr fontId="3"/>
  </si>
  <si>
    <t>氏名</t>
    <phoneticPr fontId="3"/>
  </si>
  <si>
    <t>備考</t>
    <phoneticPr fontId="3"/>
  </si>
  <si>
    <t>従事月数・日数・時間数</t>
    <rPh sb="2" eb="4">
      <t>ゲッスウ</t>
    </rPh>
    <rPh sb="5" eb="7">
      <t>ニッスウ</t>
    </rPh>
    <rPh sb="10" eb="11">
      <t>スウ</t>
    </rPh>
    <phoneticPr fontId="3"/>
  </si>
  <si>
    <t>雇用形態
(直雇用、出向者、派遣職員等)</t>
    <rPh sb="18" eb="19">
      <t>トウ</t>
    </rPh>
    <phoneticPr fontId="3"/>
  </si>
  <si>
    <t>台</t>
    <rPh sb="0" eb="1">
      <t>ダイ</t>
    </rPh>
    <phoneticPr fontId="3"/>
  </si>
  <si>
    <t>【B】</t>
    <phoneticPr fontId="3"/>
  </si>
  <si>
    <t>通勤手当
【D】</t>
    <phoneticPr fontId="3"/>
  </si>
  <si>
    <t>期末・勤勉手当【F】</t>
    <phoneticPr fontId="3"/>
  </si>
  <si>
    <t>ポリスポイト</t>
    <phoneticPr fontId="3"/>
  </si>
  <si>
    <t>国内運賃等</t>
    <rPh sb="0" eb="2">
      <t>コクナイ</t>
    </rPh>
    <rPh sb="2" eb="4">
      <t>ウンチン</t>
    </rPh>
    <rPh sb="4" eb="5">
      <t>トウ</t>
    </rPh>
    <phoneticPr fontId="3"/>
  </si>
  <si>
    <t>航空運賃</t>
    <rPh sb="0" eb="2">
      <t>コウクウ</t>
    </rPh>
    <rPh sb="2" eb="4">
      <t>ウンチン</t>
    </rPh>
    <phoneticPr fontId="3"/>
  </si>
  <si>
    <t>本給</t>
    <rPh sb="0" eb="1">
      <t>ホン</t>
    </rPh>
    <rPh sb="1" eb="2">
      <t>キュウ</t>
    </rPh>
    <phoneticPr fontId="3"/>
  </si>
  <si>
    <t>本給単価
【A】</t>
    <rPh sb="0" eb="2">
      <t>ホンキュウ</t>
    </rPh>
    <phoneticPr fontId="3"/>
  </si>
  <si>
    <t>年額
【C】
（A×B）</t>
    <rPh sb="0" eb="2">
      <t>ネンガク</t>
    </rPh>
    <phoneticPr fontId="3"/>
  </si>
  <si>
    <t>派遣職員</t>
  </si>
  <si>
    <t>超勤手当【E】</t>
    <rPh sb="0" eb="2">
      <t>チョウキン</t>
    </rPh>
    <phoneticPr fontId="3"/>
  </si>
  <si>
    <t>単位</t>
    <rPh sb="0" eb="2">
      <t>タンイ</t>
    </rPh>
    <phoneticPr fontId="3"/>
  </si>
  <si>
    <t>その他手当（○○○）　【G】</t>
    <phoneticPr fontId="3"/>
  </si>
  <si>
    <t>社会保険料等事業主負担分【I】</t>
    <rPh sb="0" eb="2">
      <t>シャカイ</t>
    </rPh>
    <rPh sb="2" eb="6">
      <t>ホケンリョウナド</t>
    </rPh>
    <rPh sb="6" eb="9">
      <t>ジギョウヌシ</t>
    </rPh>
    <rPh sb="9" eb="12">
      <t>フタンブン</t>
    </rPh>
    <phoneticPr fontId="3"/>
  </si>
  <si>
    <t>退職手当
【J】</t>
    <phoneticPr fontId="3"/>
  </si>
  <si>
    <t>年間合計額【K】
（H+I+J）</t>
    <rPh sb="0" eb="2">
      <t>ネンカン</t>
    </rPh>
    <rPh sb="2" eb="4">
      <t>ゴウケイ</t>
    </rPh>
    <rPh sb="4" eb="5">
      <t>ガク</t>
    </rPh>
    <phoneticPr fontId="3"/>
  </si>
  <si>
    <t>不・非課税取引額</t>
    <rPh sb="0" eb="1">
      <t>フ</t>
    </rPh>
    <rPh sb="2" eb="3">
      <t>ヒ</t>
    </rPh>
    <rPh sb="3" eb="5">
      <t>カゼイ</t>
    </rPh>
    <rPh sb="5" eb="8">
      <t>トリヒキガク</t>
    </rPh>
    <phoneticPr fontId="3"/>
  </si>
  <si>
    <t>負担対象費用</t>
    <rPh sb="0" eb="2">
      <t>フタン</t>
    </rPh>
    <rPh sb="2" eb="4">
      <t>タイショウ</t>
    </rPh>
    <rPh sb="4" eb="6">
      <t>ヒヨウ</t>
    </rPh>
    <phoneticPr fontId="3"/>
  </si>
  <si>
    <t>負担対象費用合計</t>
    <rPh sb="0" eb="2">
      <t>フタン</t>
    </rPh>
    <rPh sb="2" eb="4">
      <t>タイショウ</t>
    </rPh>
    <rPh sb="4" eb="6">
      <t>ヒヨウ</t>
    </rPh>
    <rPh sb="6" eb="8">
      <t>ゴウケイ</t>
    </rPh>
    <phoneticPr fontId="3"/>
  </si>
  <si>
    <t>薬品一式(フェノールフタレイン液等)</t>
    <rPh sb="0" eb="2">
      <t>ヤクヒン</t>
    </rPh>
    <rPh sb="2" eb="4">
      <t>イッシキ</t>
    </rPh>
    <rPh sb="16" eb="17">
      <t>トウ</t>
    </rPh>
    <phoneticPr fontId="3"/>
  </si>
  <si>
    <t>不・非課税取引額（消費税相当額算出基礎額）</t>
    <rPh sb="0" eb="1">
      <t>フ</t>
    </rPh>
    <rPh sb="2" eb="5">
      <t>ヒカゼイ</t>
    </rPh>
    <rPh sb="5" eb="8">
      <t>トリヒキガク</t>
    </rPh>
    <rPh sb="9" eb="12">
      <t>ショウヒゼイ</t>
    </rPh>
    <rPh sb="12" eb="15">
      <t>ソウトウガク</t>
    </rPh>
    <rPh sb="15" eb="17">
      <t>サンシュツ</t>
    </rPh>
    <rPh sb="17" eb="20">
      <t>キソガク</t>
    </rPh>
    <phoneticPr fontId="3"/>
  </si>
  <si>
    <t>内訳</t>
    <rPh sb="0" eb="2">
      <t>ウチワケ</t>
    </rPh>
    <phoneticPr fontId="3"/>
  </si>
  <si>
    <t>給与総額
【H】(C+D+E+F
+G）</t>
    <rPh sb="0" eb="2">
      <t>キュウヨ</t>
    </rPh>
    <rPh sb="2" eb="4">
      <t>ソウガク</t>
    </rPh>
    <phoneticPr fontId="3"/>
  </si>
  <si>
    <t>科学技術大学2号館1号室
科学市技術町1-1-1</t>
    <rPh sb="0" eb="2">
      <t>カガク</t>
    </rPh>
    <rPh sb="2" eb="4">
      <t>ギジュツ</t>
    </rPh>
    <rPh sb="4" eb="6">
      <t>ダイガク</t>
    </rPh>
    <rPh sb="7" eb="9">
      <t>ゴウカン</t>
    </rPh>
    <rPh sb="10" eb="12">
      <t>ゴウシツ</t>
    </rPh>
    <rPh sb="13" eb="15">
      <t>カガク</t>
    </rPh>
    <rPh sb="15" eb="16">
      <t>シ</t>
    </rPh>
    <rPh sb="16" eb="18">
      <t>ギジュツ</t>
    </rPh>
    <rPh sb="18" eb="19">
      <t>チョウ</t>
    </rPh>
    <phoneticPr fontId="3"/>
  </si>
  <si>
    <t>外国運賃等</t>
    <rPh sb="0" eb="2">
      <t>ガイコク</t>
    </rPh>
    <rPh sb="2" eb="4">
      <t>ウンチン</t>
    </rPh>
    <rPh sb="4" eb="5">
      <t>トウ</t>
    </rPh>
    <phoneticPr fontId="3"/>
  </si>
  <si>
    <t>ニューヨーク</t>
    <phoneticPr fontId="3"/>
  </si>
  <si>
    <t>役職名</t>
    <rPh sb="0" eb="3">
      <t>ヤクショクメイ</t>
    </rPh>
    <phoneticPr fontId="3"/>
  </si>
  <si>
    <t>設置場所・所在地</t>
    <rPh sb="5" eb="8">
      <t>ショザイチ</t>
    </rPh>
    <phoneticPr fontId="3"/>
  </si>
  <si>
    <t>実施予定月</t>
    <rPh sb="0" eb="2">
      <t>ジッシ</t>
    </rPh>
    <rPh sb="2" eb="4">
      <t>ヨテイ</t>
    </rPh>
    <rPh sb="4" eb="5">
      <t>ツキ</t>
    </rPh>
    <phoneticPr fontId="3"/>
  </si>
  <si>
    <t>用途・目的</t>
    <rPh sb="0" eb="2">
      <t>ヨウト</t>
    </rPh>
    <rPh sb="3" eb="5">
      <t>モクテキ</t>
    </rPh>
    <phoneticPr fontId="3"/>
  </si>
  <si>
    <t>単価（税込）</t>
    <rPh sb="0" eb="2">
      <t>タンカ</t>
    </rPh>
    <rPh sb="3" eb="5">
      <t>ゼイコ</t>
    </rPh>
    <phoneticPr fontId="3"/>
  </si>
  <si>
    <t>金額（税込）</t>
    <rPh sb="0" eb="2">
      <t>キンガク</t>
    </rPh>
    <rPh sb="3" eb="5">
      <t>ゼイコ</t>
    </rPh>
    <phoneticPr fontId="3"/>
  </si>
  <si>
    <t>単価
（税込）</t>
    <rPh sb="0" eb="2">
      <t>タンカ</t>
    </rPh>
    <rPh sb="4" eb="6">
      <t>ゼイコ</t>
    </rPh>
    <phoneticPr fontId="3"/>
  </si>
  <si>
    <t>金額
（税込）</t>
    <rPh sb="0" eb="2">
      <t>キンガク</t>
    </rPh>
    <rPh sb="4" eb="6">
      <t>ゼイコ</t>
    </rPh>
    <phoneticPr fontId="3"/>
  </si>
  <si>
    <t>うち不・非課税取引額（消費税相当額算出基礎額）</t>
    <rPh sb="2" eb="3">
      <t>フ</t>
    </rPh>
    <phoneticPr fontId="3"/>
  </si>
  <si>
    <t>うち不・非課税取引額（消費税相当額算出基礎額）</t>
    <rPh sb="2" eb="3">
      <t>フ</t>
    </rPh>
    <rPh sb="4" eb="7">
      <t>ヒカゼイ</t>
    </rPh>
    <rPh sb="7" eb="10">
      <t>トリヒキガク</t>
    </rPh>
    <rPh sb="11" eb="14">
      <t>ショウヒゼイ</t>
    </rPh>
    <rPh sb="14" eb="16">
      <t>ソウトウ</t>
    </rPh>
    <rPh sb="16" eb="17">
      <t>ガク</t>
    </rPh>
    <rPh sb="17" eb="19">
      <t>サンシュツ</t>
    </rPh>
    <rPh sb="19" eb="21">
      <t>キソ</t>
    </rPh>
    <rPh sb="21" eb="22">
      <t>ガク</t>
    </rPh>
    <phoneticPr fontId="3"/>
  </si>
  <si>
    <t>消費税不・非課税取引額</t>
    <rPh sb="0" eb="3">
      <t>ショウヒゼイ</t>
    </rPh>
    <rPh sb="3" eb="4">
      <t>フ</t>
    </rPh>
    <rPh sb="5" eb="6">
      <t>ヒ</t>
    </rPh>
    <rPh sb="6" eb="8">
      <t>カゼイ</t>
    </rPh>
    <rPh sb="8" eb="10">
      <t>トリヒキ</t>
    </rPh>
    <rPh sb="10" eb="11">
      <t>ガク</t>
    </rPh>
    <phoneticPr fontId="3"/>
  </si>
  <si>
    <t>（例）外国旅費・外国人等招聘旅費
（支度料や国内分の旅費、空港施設利用料等を除く）</t>
    <rPh sb="1" eb="2">
      <t>レイ</t>
    </rPh>
    <rPh sb="3" eb="5">
      <t>ガイコク</t>
    </rPh>
    <rPh sb="5" eb="7">
      <t>リョヒ</t>
    </rPh>
    <rPh sb="8" eb="11">
      <t>ガイコクジン</t>
    </rPh>
    <rPh sb="11" eb="12">
      <t>ナド</t>
    </rPh>
    <rPh sb="12" eb="14">
      <t>ショウヘイ</t>
    </rPh>
    <rPh sb="14" eb="16">
      <t>リョヒ</t>
    </rPh>
    <rPh sb="18" eb="21">
      <t>シタクリョウ</t>
    </rPh>
    <rPh sb="22" eb="24">
      <t>コクナイ</t>
    </rPh>
    <rPh sb="24" eb="25">
      <t>ブン</t>
    </rPh>
    <rPh sb="26" eb="28">
      <t>リョヒ</t>
    </rPh>
    <rPh sb="29" eb="31">
      <t>クウコウ</t>
    </rPh>
    <rPh sb="31" eb="33">
      <t>シセツ</t>
    </rPh>
    <rPh sb="33" eb="36">
      <t>リヨウリョウ</t>
    </rPh>
    <rPh sb="36" eb="37">
      <t>ナド</t>
    </rPh>
    <rPh sb="38" eb="39">
      <t>ノゾ</t>
    </rPh>
    <phoneticPr fontId="3"/>
  </si>
  <si>
    <t>Ⅳ.負担対象費用積算額</t>
    <rPh sb="8" eb="10">
      <t>セキサン</t>
    </rPh>
    <rPh sb="10" eb="11">
      <t>ガク</t>
    </rPh>
    <phoneticPr fontId="3"/>
  </si>
  <si>
    <t>生物学分野実験</t>
    <rPh sb="0" eb="2">
      <t>セイブツ</t>
    </rPh>
    <rPh sb="2" eb="3">
      <t>ガク</t>
    </rPh>
    <rPh sb="3" eb="5">
      <t>ブンヤ</t>
    </rPh>
    <rPh sb="5" eb="7">
      <t>ジッケン</t>
    </rPh>
    <phoneticPr fontId="3"/>
  </si>
  <si>
    <t>〇〇〇〇</t>
    <phoneticPr fontId="3"/>
  </si>
  <si>
    <t>物理学分野実験</t>
    <rPh sb="0" eb="3">
      <t>ブツリガク</t>
    </rPh>
    <rPh sb="3" eb="5">
      <t>ブンヤ</t>
    </rPh>
    <rPh sb="5" eb="7">
      <t>ジッケン</t>
    </rPh>
    <phoneticPr fontId="3"/>
  </si>
  <si>
    <t>セット</t>
    <phoneticPr fontId="3"/>
  </si>
  <si>
    <t>個</t>
    <rPh sb="0" eb="1">
      <t>コ</t>
    </rPh>
    <phoneticPr fontId="3"/>
  </si>
  <si>
    <t>6月実施予定の〇〇で使用するため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</si>
  <si>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7月実施予定の〇〇で使用するため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</si>
  <si>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9月実施予定の〇〇で使用するため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</si>
  <si>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理数　三郎</t>
    <rPh sb="0" eb="2">
      <t>リスウ</t>
    </rPh>
    <rPh sb="3" eb="5">
      <t>サブロウ</t>
    </rPh>
    <phoneticPr fontId="3"/>
  </si>
  <si>
    <t>理系　良美</t>
    <rPh sb="0" eb="2">
      <t>リケイ</t>
    </rPh>
    <rPh sb="3" eb="5">
      <t>ヨシミ</t>
    </rPh>
    <phoneticPr fontId="3"/>
  </si>
  <si>
    <t>化学　良男</t>
    <rPh sb="0" eb="2">
      <t>カガク</t>
    </rPh>
    <rPh sb="3" eb="5">
      <t>ヨシオ</t>
    </rPh>
    <phoneticPr fontId="3"/>
  </si>
  <si>
    <t>生物　良太郎</t>
    <rPh sb="0" eb="2">
      <t>セイブツ</t>
    </rPh>
    <rPh sb="3" eb="4">
      <t>ヨ</t>
    </rPh>
    <rPh sb="4" eb="6">
      <t>タロウ</t>
    </rPh>
    <phoneticPr fontId="3"/>
  </si>
  <si>
    <t>物理　良子</t>
    <rPh sb="0" eb="2">
      <t>ブツリ</t>
    </rPh>
    <rPh sb="3" eb="4">
      <t>ヨ</t>
    </rPh>
    <rPh sb="4" eb="5">
      <t>コ</t>
    </rPh>
    <phoneticPr fontId="3"/>
  </si>
  <si>
    <t>学生</t>
    <rPh sb="0" eb="2">
      <t>ガクセイ</t>
    </rPh>
    <phoneticPr fontId="3"/>
  </si>
  <si>
    <t>科学技術大学</t>
    <rPh sb="0" eb="4">
      <t>カガクギジュツ</t>
    </rPh>
    <rPh sb="4" eb="6">
      <t>ダイガク</t>
    </rPh>
    <phoneticPr fontId="3"/>
  </si>
  <si>
    <t>双眼実体顕微鏡</t>
    <rPh sb="0" eb="1">
      <t>ソウ</t>
    </rPh>
    <rPh sb="1" eb="2">
      <t>メ</t>
    </rPh>
    <rPh sb="2" eb="4">
      <t>ジッタイ</t>
    </rPh>
    <rPh sb="4" eb="7">
      <t>ケンビキョウ</t>
    </rPh>
    <phoneticPr fontId="3"/>
  </si>
  <si>
    <t>〇〇講座の講師（年間3回）</t>
    <rPh sb="2" eb="4">
      <t>コウザ</t>
    </rPh>
    <rPh sb="5" eb="7">
      <t>コウシ</t>
    </rPh>
    <rPh sb="8" eb="10">
      <t>ネンカン</t>
    </rPh>
    <rPh sb="11" eb="12">
      <t>カイ</t>
    </rPh>
    <phoneticPr fontId="3"/>
  </si>
  <si>
    <t>消費税相当額</t>
    <rPh sb="0" eb="6">
      <t>ショウヒゼイソウトウガク</t>
    </rPh>
    <phoneticPr fontId="3"/>
  </si>
  <si>
    <t>税抜き</t>
    <rPh sb="0" eb="2">
      <t>ゼイヌ</t>
    </rPh>
    <phoneticPr fontId="3"/>
  </si>
  <si>
    <t>消費税相当額率</t>
    <rPh sb="0" eb="6">
      <t>ショウヒゼイソウトウガク</t>
    </rPh>
    <rPh sb="6" eb="7">
      <t>リツ</t>
    </rPh>
    <phoneticPr fontId="3"/>
  </si>
  <si>
    <t>〇〇講座の講師（1月開催予定）</t>
    <rPh sb="2" eb="4">
      <t>コウザ</t>
    </rPh>
    <rPh sb="5" eb="7">
      <t>コウシ</t>
    </rPh>
    <rPh sb="9" eb="10">
      <t>ガツ</t>
    </rPh>
    <rPh sb="10" eb="12">
      <t>カイサイ</t>
    </rPh>
    <rPh sb="12" eb="14">
      <t>ヨテイ</t>
    </rPh>
    <phoneticPr fontId="3"/>
  </si>
  <si>
    <t>〇〇講座の講師（3月開催予定）</t>
    <rPh sb="2" eb="4">
      <t>コウザ</t>
    </rPh>
    <rPh sb="5" eb="7">
      <t>コウシ</t>
    </rPh>
    <rPh sb="9" eb="10">
      <t>ガツ</t>
    </rPh>
    <rPh sb="10" eb="12">
      <t>カイサイ</t>
    </rPh>
    <rPh sb="12" eb="14">
      <t>ヨテイ</t>
    </rPh>
    <phoneticPr fontId="3"/>
  </si>
  <si>
    <t xml:space="preserve">※消費税相当額の算出（自動計算）　
</t>
    <rPh sb="1" eb="4">
      <t>ショウヒゼイ</t>
    </rPh>
    <rPh sb="4" eb="7">
      <t>ソウトウガク</t>
    </rPh>
    <rPh sb="8" eb="10">
      <t>サンシュツ</t>
    </rPh>
    <rPh sb="11" eb="13">
      <t>ジドウ</t>
    </rPh>
    <rPh sb="13" eb="15">
      <t>ケイサン</t>
    </rPh>
    <phoneticPr fontId="3"/>
  </si>
  <si>
    <t>※消費税免税事業者の場合は、消費税相当額を計上することはできません。</t>
    <phoneticPr fontId="3"/>
  </si>
  <si>
    <t>うち軽減税率（消費税8％）適用額（消費税相当額算出基礎額）</t>
    <rPh sb="2" eb="4">
      <t>ケイゲン</t>
    </rPh>
    <rPh sb="4" eb="6">
      <t>ゼイリツ</t>
    </rPh>
    <rPh sb="13" eb="15">
      <t>テキヨウ</t>
    </rPh>
    <rPh sb="15" eb="16">
      <t>ガク</t>
    </rPh>
    <phoneticPr fontId="3"/>
  </si>
  <si>
    <t>うち軽減税率（消費税8％）
適用額</t>
    <rPh sb="2" eb="4">
      <t>ケイゲン</t>
    </rPh>
    <rPh sb="4" eb="6">
      <t>ゼイリツ</t>
    </rPh>
    <rPh sb="7" eb="10">
      <t>ショウヒゼイ</t>
    </rPh>
    <rPh sb="14" eb="16">
      <t>テキヨウ</t>
    </rPh>
    <rPh sb="16" eb="17">
      <t>ガク</t>
    </rPh>
    <phoneticPr fontId="3"/>
  </si>
  <si>
    <t>うち軽減税率（消費税8％）適用額（消費税相当額算出基礎額）</t>
    <rPh sb="17" eb="20">
      <t>ショウヒゼイ</t>
    </rPh>
    <rPh sb="20" eb="22">
      <t>ソウトウ</t>
    </rPh>
    <rPh sb="22" eb="23">
      <t>ガク</t>
    </rPh>
    <rPh sb="23" eb="25">
      <t>サンシュツ</t>
    </rPh>
    <rPh sb="25" eb="27">
      <t>キソ</t>
    </rPh>
    <rPh sb="27" eb="28">
      <t>ガク</t>
    </rPh>
    <phoneticPr fontId="3"/>
  </si>
  <si>
    <t>軽減税率(8%)適用額</t>
    <phoneticPr fontId="3"/>
  </si>
  <si>
    <t>軽減税率(8%)
適用額</t>
    <phoneticPr fontId="3"/>
  </si>
  <si>
    <t>12月実施予定の〇〇で使用するため</t>
    <rPh sb="2" eb="3">
      <t>ガツ</t>
    </rPh>
    <rPh sb="3" eb="5">
      <t>ジッシ</t>
    </rPh>
    <rPh sb="5" eb="7">
      <t>ヨテイ</t>
    </rPh>
    <rPh sb="11" eb="13">
      <t>シヨウ</t>
    </rPh>
    <phoneticPr fontId="3"/>
  </si>
  <si>
    <t>一般管理費率</t>
    <rPh sb="0" eb="6">
      <t>イッパンカンリヒリツ</t>
    </rPh>
    <phoneticPr fontId="3"/>
  </si>
  <si>
    <t>No.</t>
    <phoneticPr fontId="3"/>
  </si>
  <si>
    <t>役職</t>
    <rPh sb="0" eb="2">
      <t>ヤクショク</t>
    </rPh>
    <phoneticPr fontId="3"/>
  </si>
  <si>
    <t>コーディネータ</t>
    <phoneticPr fontId="3"/>
  </si>
  <si>
    <t>サブコーディネータ</t>
    <phoneticPr fontId="3"/>
  </si>
  <si>
    <t>事務補助員</t>
    <rPh sb="0" eb="2">
      <t>ジム</t>
    </rPh>
    <rPh sb="2" eb="4">
      <t>ホジョ</t>
    </rPh>
    <rPh sb="4" eb="5">
      <t>イン</t>
    </rPh>
    <phoneticPr fontId="3"/>
  </si>
  <si>
    <t>科学　陽子</t>
    <rPh sb="0" eb="2">
      <t>カガク</t>
    </rPh>
    <rPh sb="3" eb="5">
      <t>ヨウコ</t>
    </rPh>
    <phoneticPr fontId="3"/>
  </si>
  <si>
    <t>時</t>
  </si>
  <si>
    <t>国際　展夫</t>
    <rPh sb="0" eb="2">
      <t>コクサイ</t>
    </rPh>
    <rPh sb="3" eb="4">
      <t>テン</t>
    </rPh>
    <rPh sb="4" eb="5">
      <t>オット</t>
    </rPh>
    <phoneticPr fontId="3"/>
  </si>
  <si>
    <r>
      <t>《旅費記入要領》</t>
    </r>
    <r>
      <rPr>
        <b/>
        <sz val="11"/>
        <color indexed="8"/>
        <rFont val="ＭＳ Ｐゴシック"/>
        <family val="3"/>
        <charset val="128"/>
      </rPr>
      <t>　</t>
    </r>
    <r>
      <rPr>
        <b/>
        <sz val="11"/>
        <color indexed="10"/>
        <rFont val="ＭＳ Ｐゴシック"/>
        <family val="3"/>
        <charset val="128"/>
      </rPr>
      <t>※提出時は、こちらのシートは削除してください。</t>
    </r>
    <phoneticPr fontId="3"/>
  </si>
  <si>
    <t>１．事務処理要領では、旅費を次のように分類しています。</t>
  </si>
  <si>
    <t>　　</t>
  </si>
  <si>
    <t>教員分</t>
    <rPh sb="0" eb="2">
      <t>キョウイン</t>
    </rPh>
    <rPh sb="2" eb="3">
      <t>ブン</t>
    </rPh>
    <phoneticPr fontId="3"/>
  </si>
  <si>
    <t>長野</t>
    <rPh sb="0" eb="2">
      <t>ナガノ</t>
    </rPh>
    <phoneticPr fontId="3"/>
  </si>
  <si>
    <t>東京</t>
    <rPh sb="0" eb="2">
      <t>トウキョウ</t>
    </rPh>
    <phoneticPr fontId="3"/>
  </si>
  <si>
    <t>連絡協議会</t>
    <rPh sb="0" eb="2">
      <t>レンラク</t>
    </rPh>
    <rPh sb="2" eb="5">
      <t>キョウギカイ</t>
    </rPh>
    <phoneticPr fontId="3"/>
  </si>
  <si>
    <t>連絡協議会に参加するため。</t>
    <rPh sb="0" eb="2">
      <t>レンラク</t>
    </rPh>
    <rPh sb="2" eb="5">
      <t>キョウギカイ</t>
    </rPh>
    <rPh sb="6" eb="8">
      <t>サンカ</t>
    </rPh>
    <phoneticPr fontId="3"/>
  </si>
  <si>
    <t>AAAS　Annual meeting</t>
    <phoneticPr fontId="3"/>
  </si>
  <si>
    <t>学会発表・ブース出展</t>
    <rPh sb="0" eb="2">
      <t>ガッカイ</t>
    </rPh>
    <rPh sb="2" eb="4">
      <t>ハッピョウ</t>
    </rPh>
    <rPh sb="8" eb="10">
      <t>シュッテン</t>
    </rPh>
    <phoneticPr fontId="3"/>
  </si>
  <si>
    <t>１枠</t>
    <rPh sb="1" eb="2">
      <t>ワク</t>
    </rPh>
    <phoneticPr fontId="3"/>
  </si>
  <si>
    <t>２枠</t>
    <rPh sb="1" eb="2">
      <t>ワク</t>
    </rPh>
    <phoneticPr fontId="3"/>
  </si>
  <si>
    <t>総合計</t>
    <rPh sb="0" eb="1">
      <t>ソウ</t>
    </rPh>
    <rPh sb="1" eb="3">
      <t>ゴウケイ</t>
    </rPh>
    <phoneticPr fontId="3"/>
  </si>
  <si>
    <t>福島</t>
    <rPh sb="0" eb="2">
      <t>フクシマ</t>
    </rPh>
    <phoneticPr fontId="3"/>
  </si>
  <si>
    <t>ＪＳＴ大学
川口キャンパス</t>
    <rPh sb="3" eb="5">
      <t>ダイガク</t>
    </rPh>
    <rPh sb="6" eb="8">
      <t>カワグチ</t>
    </rPh>
    <phoneticPr fontId="3"/>
  </si>
  <si>
    <t>日帰り</t>
    <rPh sb="0" eb="1">
      <t>ヒ</t>
    </rPh>
    <rPh sb="1" eb="2">
      <t>カエ</t>
    </rPh>
    <phoneticPr fontId="3"/>
  </si>
  <si>
    <t>鉄道運賃(往）</t>
    <rPh sb="5" eb="6">
      <t>オウ</t>
    </rPh>
    <phoneticPr fontId="3"/>
  </si>
  <si>
    <t>●●コースの講義受講</t>
    <rPh sb="6" eb="8">
      <t>コウギ</t>
    </rPh>
    <rPh sb="8" eb="10">
      <t>ジュコウ</t>
    </rPh>
    <phoneticPr fontId="3"/>
  </si>
  <si>
    <t>鉄道運賃(復）</t>
    <rPh sb="5" eb="6">
      <t>フク</t>
    </rPh>
    <phoneticPr fontId="3"/>
  </si>
  <si>
    <t>ＪＳＴ大学
川口科学研究所</t>
    <rPh sb="3" eb="5">
      <t>ダイガク</t>
    </rPh>
    <phoneticPr fontId="3"/>
  </si>
  <si>
    <t>1泊</t>
    <rPh sb="1" eb="2">
      <t>ハク</t>
    </rPh>
    <phoneticPr fontId="3"/>
  </si>
  <si>
    <t>2日</t>
    <rPh sb="1" eb="2">
      <t>ニチ</t>
    </rPh>
    <phoneticPr fontId="3"/>
  </si>
  <si>
    <t>国内運賃等 3,000×1人分を除く</t>
    <rPh sb="0" eb="2">
      <t>コクナイ</t>
    </rPh>
    <rPh sb="2" eb="4">
      <t>ウンチン</t>
    </rPh>
    <rPh sb="4" eb="5">
      <t>ナド</t>
    </rPh>
    <rPh sb="13" eb="14">
      <t>ニン</t>
    </rPh>
    <rPh sb="14" eb="15">
      <t>ブン</t>
    </rPh>
    <rPh sb="16" eb="17">
      <t>ノゾ</t>
    </rPh>
    <phoneticPr fontId="3"/>
  </si>
  <si>
    <t>国内運賃等 3,000×4人分を除く</t>
    <rPh sb="0" eb="2">
      <t>コクナイ</t>
    </rPh>
    <rPh sb="2" eb="4">
      <t>ウンチン</t>
    </rPh>
    <rPh sb="4" eb="5">
      <t>ナド</t>
    </rPh>
    <rPh sb="13" eb="14">
      <t>ニン</t>
    </rPh>
    <rPh sb="14" eb="15">
      <t>ブン</t>
    </rPh>
    <rPh sb="16" eb="17">
      <t>ノゾ</t>
    </rPh>
    <phoneticPr fontId="3"/>
  </si>
  <si>
    <t>e-learning構築費用</t>
    <rPh sb="10" eb="12">
      <t>コウチク</t>
    </rPh>
    <rPh sb="12" eb="14">
      <t>ヒヨウ</t>
    </rPh>
    <phoneticPr fontId="3"/>
  </si>
  <si>
    <t>受講生の自宅学習、レポート管理、テスト等に使用（別途理由書を添付）</t>
  </si>
  <si>
    <t>傷害保険</t>
    <rPh sb="0" eb="2">
      <t>ショウガイ</t>
    </rPh>
    <rPh sb="2" eb="4">
      <t>ホケン</t>
    </rPh>
    <phoneticPr fontId="3"/>
  </si>
  <si>
    <t>受講生が企画に参加しているときの保険</t>
    <rPh sb="0" eb="3">
      <t>ジュコウセイ</t>
    </rPh>
    <rPh sb="4" eb="6">
      <t>キカク</t>
    </rPh>
    <rPh sb="7" eb="9">
      <t>サンカ</t>
    </rPh>
    <rPh sb="16" eb="18">
      <t>ホケン</t>
    </rPh>
    <phoneticPr fontId="3"/>
  </si>
  <si>
    <t>学会参加費</t>
    <rPh sb="0" eb="2">
      <t>ガッカイ</t>
    </rPh>
    <rPh sb="2" eb="5">
      <t>サンカヒ</t>
    </rPh>
    <phoneticPr fontId="3"/>
  </si>
  <si>
    <t>学会発表を行うための参加費用</t>
    <rPh sb="0" eb="2">
      <t>ガッカイ</t>
    </rPh>
    <rPh sb="2" eb="4">
      <t>ハッピョウ</t>
    </rPh>
    <rPh sb="5" eb="6">
      <t>オコナ</t>
    </rPh>
    <rPh sb="10" eb="12">
      <t>サンカ</t>
    </rPh>
    <rPh sb="12" eb="14">
      <t>ヒヨウ</t>
    </rPh>
    <phoneticPr fontId="3"/>
  </si>
  <si>
    <r>
      <t>学会発表</t>
    </r>
    <r>
      <rPr>
        <sz val="11"/>
        <color indexed="10"/>
        <rFont val="ＭＳ ゴシック"/>
        <family val="3"/>
        <charset val="128"/>
      </rPr>
      <t>のために渡航する際の保険料</t>
    </r>
    <rPh sb="0" eb="2">
      <t>ガッカイ</t>
    </rPh>
    <rPh sb="2" eb="4">
      <t>ハッピョウ</t>
    </rPh>
    <rPh sb="8" eb="10">
      <t>トコウ</t>
    </rPh>
    <rPh sb="12" eb="13">
      <t>サイ</t>
    </rPh>
    <rPh sb="14" eb="16">
      <t>ホケン</t>
    </rPh>
    <rPh sb="16" eb="17">
      <t>リョウ</t>
    </rPh>
    <phoneticPr fontId="3"/>
  </si>
  <si>
    <t>1月実施予定の〇〇で使用するため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</si>
  <si>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A社 SL-99XX</t>
    <rPh sb="1" eb="2">
      <t>シャ</t>
    </rPh>
    <phoneticPr fontId="3"/>
  </si>
  <si>
    <t>取得予定月</t>
    <rPh sb="0" eb="2">
      <t>シュトク</t>
    </rPh>
    <rPh sb="2" eb="4">
      <t>ヨテイ</t>
    </rPh>
    <rPh sb="4" eb="5">
      <t>ツキ</t>
    </rPh>
    <phoneticPr fontId="3"/>
  </si>
  <si>
    <t>購入予定月</t>
    <rPh sb="0" eb="2">
      <t>コウニュウ</t>
    </rPh>
    <rPh sb="2" eb="4">
      <t>ヨテイ</t>
    </rPh>
    <rPh sb="4" eb="5">
      <t>ツキ</t>
    </rPh>
    <phoneticPr fontId="3"/>
  </si>
  <si>
    <t>卵</t>
    <rPh sb="0" eb="1">
      <t>タマゴ</t>
    </rPh>
    <phoneticPr fontId="3"/>
  </si>
  <si>
    <t>パック</t>
  </si>
  <si>
    <t>2月実施予定の〇〇で使用するため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</si>
  <si>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3月実施予定の〇〇で使用するため</t>
    <rPh sb="1" eb="2">
      <t>ガツ</t>
    </rPh>
    <rPh sb="2" eb="4">
      <t>ジッシ</t>
    </rPh>
    <rPh sb="4" eb="6">
      <t>ヨテイ</t>
    </rPh>
    <rPh sb="10" eb="12">
      <t>シヨウ</t>
    </rPh>
    <phoneticPr fontId="3"/>
  </si>
  <si>
    <t>7月実施予定の中和滴定の授業研究で使用するため(1袋(5本)1,100円）</t>
    <rPh sb="1" eb="2">
      <t>ガツ</t>
    </rPh>
    <rPh sb="2" eb="4">
      <t>ジッシ</t>
    </rPh>
    <rPh sb="4" eb="6">
      <t>ヨテイ</t>
    </rPh>
    <rPh sb="7" eb="9">
      <t>チュウワ</t>
    </rPh>
    <rPh sb="9" eb="11">
      <t>テキテイ</t>
    </rPh>
    <rPh sb="12" eb="14">
      <t>ジュギョウ</t>
    </rPh>
    <rPh sb="14" eb="16">
      <t>ケンキュウ</t>
    </rPh>
    <rPh sb="17" eb="19">
      <t>シヨウ</t>
    </rPh>
    <rPh sb="35" eb="36">
      <t>エン</t>
    </rPh>
    <phoneticPr fontId="3"/>
  </si>
  <si>
    <t>9月</t>
    <rPh sb="1" eb="2">
      <t>ガツ</t>
    </rPh>
    <phoneticPr fontId="3"/>
  </si>
  <si>
    <t>9月･11月</t>
    <rPh sb="1" eb="2">
      <t>ガツ</t>
    </rPh>
    <rPh sb="5" eb="6">
      <t>ガツ</t>
    </rPh>
    <phoneticPr fontId="3"/>
  </si>
  <si>
    <t>8月</t>
    <rPh sb="1" eb="2">
      <t>ガツ</t>
    </rPh>
    <phoneticPr fontId="3"/>
  </si>
  <si>
    <t>1月</t>
    <rPh sb="1" eb="2">
      <t>ガツ</t>
    </rPh>
    <phoneticPr fontId="3"/>
  </si>
  <si>
    <t>7月</t>
    <rPh sb="1" eb="2">
      <t>ガツ</t>
    </rPh>
    <phoneticPr fontId="3"/>
  </si>
  <si>
    <t>7月に開催予定の発表会でポスター展示を行うため</t>
    <rPh sb="1" eb="2">
      <t>ガツ</t>
    </rPh>
    <rPh sb="3" eb="5">
      <t>カイサイ</t>
    </rPh>
    <rPh sb="5" eb="7">
      <t>ヨテイ</t>
    </rPh>
    <rPh sb="8" eb="11">
      <t>ハッピョウカイ</t>
    </rPh>
    <rPh sb="16" eb="18">
      <t>テンジ</t>
    </rPh>
    <rPh sb="19" eb="20">
      <t>オコナ</t>
    </rPh>
    <phoneticPr fontId="3"/>
  </si>
  <si>
    <t>8月･10月･12月</t>
    <rPh sb="1" eb="2">
      <t>ガツ</t>
    </rPh>
    <rPh sb="5" eb="6">
      <t>ガツ</t>
    </rPh>
    <rPh sb="9" eb="10">
      <t>ガツ</t>
    </rPh>
    <phoneticPr fontId="3"/>
  </si>
  <si>
    <t>8,000円×25日</t>
    <rPh sb="5" eb="6">
      <t>エン</t>
    </rPh>
    <rPh sb="9" eb="10">
      <t>ニチ</t>
    </rPh>
    <phoneticPr fontId="3"/>
  </si>
  <si>
    <t>１日目</t>
    <rPh sb="1" eb="3">
      <t>ニチメ</t>
    </rPh>
    <phoneticPr fontId="3"/>
  </si>
  <si>
    <t>２日目</t>
    <rPh sb="1" eb="2">
      <t>ニチ</t>
    </rPh>
    <rPh sb="2" eb="3">
      <t>メ</t>
    </rPh>
    <phoneticPr fontId="3"/>
  </si>
  <si>
    <t>１泊</t>
    <rPh sb="1" eb="2">
      <t>ハク</t>
    </rPh>
    <phoneticPr fontId="3"/>
  </si>
  <si>
    <t>6月･9月･12月･3月</t>
    <rPh sb="1" eb="2">
      <t>ガツ</t>
    </rPh>
    <rPh sb="4" eb="5">
      <t>ガツ</t>
    </rPh>
    <rPh sb="8" eb="9">
      <t>ガツ</t>
    </rPh>
    <rPh sb="11" eb="12">
      <t>ガツ</t>
    </rPh>
    <phoneticPr fontId="3"/>
  </si>
  <si>
    <t>4泊</t>
    <rPh sb="1" eb="2">
      <t>ハク</t>
    </rPh>
    <phoneticPr fontId="3"/>
  </si>
  <si>
    <t>4日</t>
    <rPh sb="1" eb="2">
      <t>ヒ</t>
    </rPh>
    <phoneticPr fontId="3"/>
  </si>
  <si>
    <t>1日</t>
    <rPh sb="1" eb="2">
      <t>ヒ</t>
    </rPh>
    <phoneticPr fontId="3"/>
  </si>
  <si>
    <t>2月</t>
    <rPh sb="1" eb="2">
      <t>ガツ</t>
    </rPh>
    <phoneticPr fontId="3"/>
  </si>
  <si>
    <r>
      <t>　○表に記載の赤文字部分は</t>
    </r>
    <r>
      <rPr>
        <sz val="11"/>
        <color indexed="8"/>
        <rFont val="ＭＳ Ｐゴシック"/>
        <family val="3"/>
        <charset val="128"/>
      </rPr>
      <t>記入例です。提出時には削除してください。</t>
    </r>
    <rPh sb="2" eb="3">
      <t>ヒョウ</t>
    </rPh>
    <rPh sb="4" eb="6">
      <t>キサイ</t>
    </rPh>
    <rPh sb="7" eb="8">
      <t>アカ</t>
    </rPh>
    <rPh sb="8" eb="10">
      <t>モジ</t>
    </rPh>
    <rPh sb="10" eb="12">
      <t>ブブン</t>
    </rPh>
    <phoneticPr fontId="3"/>
  </si>
  <si>
    <t>１枠：国内旅費</t>
    <rPh sb="1" eb="2">
      <t>ワク</t>
    </rPh>
    <rPh sb="3" eb="5">
      <t>コクナイ</t>
    </rPh>
    <rPh sb="5" eb="7">
      <t>リョヒ</t>
    </rPh>
    <phoneticPr fontId="3"/>
  </si>
  <si>
    <t>6月～1月</t>
    <rPh sb="1" eb="2">
      <t>ガツ</t>
    </rPh>
    <rPh sb="4" eb="5">
      <t>ガツ</t>
    </rPh>
    <phoneticPr fontId="3"/>
  </si>
  <si>
    <t>第一段階受講生がＪＳＴ大学に通うため。</t>
    <rPh sb="0" eb="1">
      <t>ダイ</t>
    </rPh>
    <rPh sb="1" eb="4">
      <t>イチダンカイ</t>
    </rPh>
    <rPh sb="4" eb="7">
      <t>ジュコウセイ</t>
    </rPh>
    <rPh sb="11" eb="13">
      <t>ダイガク</t>
    </rPh>
    <rPh sb="14" eb="15">
      <t>カヨ</t>
    </rPh>
    <phoneticPr fontId="3"/>
  </si>
  <si>
    <t>2月～3月</t>
    <rPh sb="1" eb="2">
      <t>ガツ</t>
    </rPh>
    <rPh sb="4" eb="5">
      <t>ガツ</t>
    </rPh>
    <phoneticPr fontId="3"/>
  </si>
  <si>
    <t>実験・実習</t>
    <rPh sb="0" eb="2">
      <t>ジッケン</t>
    </rPh>
    <rPh sb="3" eb="5">
      <t>ジッシュウ</t>
    </rPh>
    <phoneticPr fontId="3"/>
  </si>
  <si>
    <t>第二段階受講生がＪＳＴ大学で研究活動を行うため。</t>
    <rPh sb="0" eb="1">
      <t>ダイ</t>
    </rPh>
    <rPh sb="2" eb="4">
      <t>ダンカイ</t>
    </rPh>
    <rPh sb="3" eb="6">
      <t>ジュコウセイ</t>
    </rPh>
    <rPh sb="10" eb="12">
      <t>ダイガク</t>
    </rPh>
    <rPh sb="14" eb="16">
      <t>ケンキュウ</t>
    </rPh>
    <rPh sb="16" eb="18">
      <t>カツドウ</t>
    </rPh>
    <rPh sb="19" eb="20">
      <t>オコナ</t>
    </rPh>
    <phoneticPr fontId="3"/>
  </si>
  <si>
    <t>２枠：外国旅費</t>
    <rPh sb="1" eb="2">
      <t>ワク</t>
    </rPh>
    <rPh sb="3" eb="5">
      <t>ガイコク</t>
    </rPh>
    <rPh sb="5" eb="7">
      <t>リョヒ</t>
    </rPh>
    <phoneticPr fontId="3"/>
  </si>
  <si>
    <t>10月</t>
    <rPh sb="2" eb="3">
      <t>ガツ</t>
    </rPh>
    <phoneticPr fontId="3"/>
  </si>
  <si>
    <t>メンター</t>
    <phoneticPr fontId="3"/>
  </si>
  <si>
    <t>既存備品またはレンタルで対応できない理由</t>
    <rPh sb="0" eb="2">
      <t>キゾン</t>
    </rPh>
    <rPh sb="2" eb="4">
      <t>ビヒン</t>
    </rPh>
    <rPh sb="12" eb="14">
      <t>タイオウ</t>
    </rPh>
    <rPh sb="18" eb="20">
      <t>リユウ</t>
    </rPh>
    <phoneticPr fontId="3"/>
  </si>
  <si>
    <t>使用期間または頻度</t>
    <rPh sb="0" eb="2">
      <t>シヨウ</t>
    </rPh>
    <rPh sb="2" eb="4">
      <t>キカン</t>
    </rPh>
    <rPh sb="7" eb="9">
      <t>ヒンド</t>
    </rPh>
    <phoneticPr fontId="3"/>
  </si>
  <si>
    <t>受講生が受講する○○講座で20回使用するため</t>
    <rPh sb="0" eb="3">
      <t>ジュコウセイ</t>
    </rPh>
    <rPh sb="4" eb="6">
      <t>ジュコウ</t>
    </rPh>
    <rPh sb="10" eb="12">
      <t>コウザ</t>
    </rPh>
    <rPh sb="15" eb="16">
      <t>カイ</t>
    </rPh>
    <rPh sb="16" eb="18">
      <t>シヨウ</t>
    </rPh>
    <phoneticPr fontId="3"/>
  </si>
  <si>
    <t>必要なスペックを満たす機種が本学にない。また、レンタル市場にもないため。</t>
    <rPh sb="0" eb="2">
      <t>ヒツヨウ</t>
    </rPh>
    <rPh sb="8" eb="9">
      <t>ミ</t>
    </rPh>
    <rPh sb="11" eb="13">
      <t>キシュ</t>
    </rPh>
    <rPh sb="14" eb="16">
      <t>ホンガク</t>
    </rPh>
    <rPh sb="27" eb="29">
      <t>シジョウ</t>
    </rPh>
    <phoneticPr fontId="3"/>
  </si>
  <si>
    <t>8月～12月に
計20回</t>
    <rPh sb="1" eb="2">
      <t>ガツ</t>
    </rPh>
    <rPh sb="5" eb="6">
      <t>ガツ</t>
    </rPh>
    <rPh sb="8" eb="9">
      <t>ケイ</t>
    </rPh>
    <rPh sb="11" eb="12">
      <t>カイ</t>
    </rPh>
    <phoneticPr fontId="3"/>
  </si>
  <si>
    <t>受講生の相談、指導、助言等</t>
    <rPh sb="0" eb="3">
      <t>ジュコウセイ</t>
    </rPh>
    <rPh sb="4" eb="6">
      <t>ソウダン</t>
    </rPh>
    <rPh sb="7" eb="9">
      <t>シドウ</t>
    </rPh>
    <rPh sb="10" eb="12">
      <t>ジョゲン</t>
    </rPh>
    <rPh sb="12" eb="13">
      <t>トウ</t>
    </rPh>
    <phoneticPr fontId="3"/>
  </si>
  <si>
    <t>羽田使用料 2,950×1人分を除く</t>
    <rPh sb="0" eb="2">
      <t>ハネダ</t>
    </rPh>
    <rPh sb="2" eb="5">
      <t>シヨウリョウ</t>
    </rPh>
    <rPh sb="14" eb="15">
      <t>ブン</t>
    </rPh>
    <rPh sb="16" eb="17">
      <t>ノゾ</t>
    </rPh>
    <phoneticPr fontId="3"/>
  </si>
  <si>
    <t>羽田使用料 2,950×4人分を除く</t>
    <rPh sb="0" eb="2">
      <t>ハネダ</t>
    </rPh>
    <rPh sb="2" eb="5">
      <t>シヨウリョウ</t>
    </rPh>
    <rPh sb="14" eb="15">
      <t>ブン</t>
    </rPh>
    <rPh sb="16" eb="17">
      <t>ノゾ</t>
    </rPh>
    <phoneticPr fontId="3"/>
  </si>
  <si>
    <t>　○印刷範囲外に消費税課税取引額を入力する欄があります。</t>
    <rPh sb="17" eb="19">
      <t>ニュウリョク</t>
    </rPh>
    <phoneticPr fontId="3"/>
  </si>
  <si>
    <t>　　　　①受講生の自宅または在学校と企画の実施場所の移動に要する旅費　</t>
    <phoneticPr fontId="3"/>
  </si>
  <si>
    <t>　　　　②取組実施中の移動に要する旅費</t>
    <rPh sb="11" eb="13">
      <t>イドウ</t>
    </rPh>
    <phoneticPr fontId="3"/>
  </si>
  <si>
    <t>　　（ⅱ）実施機関および連携機関の担当者や講師等について</t>
    <rPh sb="23" eb="24">
      <t>トウ</t>
    </rPh>
    <phoneticPr fontId="3"/>
  </si>
  <si>
    <t>　　（ⅲ）ＪＳＴ開催の会議等への参加旅費</t>
    <phoneticPr fontId="3"/>
  </si>
  <si>
    <t>　○各規則（規則、単価表、算出の日当・宿泊費・交通費の内訳書、航空賃等の見積書、旅行の必要理由書等（外貨の場合レート表））等の提出をお願いすることがあります。</t>
    <phoneticPr fontId="3"/>
  </si>
  <si>
    <t>　　本表を記載するにあたり、次のように2枠に分けて整理してください。</t>
    <rPh sb="25" eb="27">
      <t>セイリ</t>
    </rPh>
    <phoneticPr fontId="3"/>
  </si>
  <si>
    <t>■１枠：国内旅費</t>
    <rPh sb="4" eb="6">
      <t>コクナイ</t>
    </rPh>
    <phoneticPr fontId="3"/>
  </si>
  <si>
    <t>■２枠：外国旅費</t>
    <phoneticPr fontId="3"/>
  </si>
  <si>
    <t>３．「行程」の欄には、起点と終点を記入してください。</t>
    <phoneticPr fontId="3"/>
  </si>
  <si>
    <t>４．「日程」の欄には、○泊○日、日帰り　等を記入してください。</t>
    <phoneticPr fontId="3"/>
  </si>
  <si>
    <t>５．「交通費」の欄には、外国旅費の場合は、航空運賃／国内運賃等　のように消費税課税分を分けて表示してください。</t>
    <phoneticPr fontId="3"/>
  </si>
  <si>
    <t>２．（ⅲ）ＪＳＴ開催の会議等への参加旅費　については、以下を計上することができます。</t>
    <rPh sb="27" eb="29">
      <t>イカ</t>
    </rPh>
    <rPh sb="30" eb="32">
      <t>ケイジョウ</t>
    </rPh>
    <phoneticPr fontId="3"/>
  </si>
  <si>
    <t>受講生分</t>
    <phoneticPr fontId="3"/>
  </si>
  <si>
    <t>教員分</t>
    <phoneticPr fontId="3"/>
  </si>
  <si>
    <t xml:space="preserve">受講生分
</t>
    <phoneticPr fontId="3"/>
  </si>
  <si>
    <t>学生4名と担当教員1名が○○大学で8月に行われる××研究会に参加し△△の発表を行うため。</t>
    <rPh sb="0" eb="2">
      <t>ガクセイ</t>
    </rPh>
    <rPh sb="3" eb="4">
      <t>メイ</t>
    </rPh>
    <rPh sb="5" eb="7">
      <t>タントウ</t>
    </rPh>
    <rPh sb="7" eb="9">
      <t>キョウイン</t>
    </rPh>
    <rPh sb="10" eb="11">
      <t>メイ</t>
    </rPh>
    <rPh sb="14" eb="16">
      <t>ダイガク</t>
    </rPh>
    <rPh sb="18" eb="19">
      <t>ガツ</t>
    </rPh>
    <rPh sb="20" eb="21">
      <t>オコナ</t>
    </rPh>
    <rPh sb="26" eb="29">
      <t>ケンキュウカイ</t>
    </rPh>
    <rPh sb="30" eb="32">
      <t>サンカ</t>
    </rPh>
    <rPh sb="36" eb="38">
      <t>ハッピョウ</t>
    </rPh>
    <rPh sb="39" eb="40">
      <t>オコナ</t>
    </rPh>
    <phoneticPr fontId="3"/>
  </si>
  <si>
    <t>担当教員分</t>
    <phoneticPr fontId="3"/>
  </si>
  <si>
    <t>受講生４名と担当教員１名が○○大学で2月に行われる××研究会に参加して、△△について研究発表を行う。</t>
    <rPh sb="0" eb="3">
      <t>ジュコウセイ</t>
    </rPh>
    <rPh sb="4" eb="5">
      <t>メイ</t>
    </rPh>
    <rPh sb="15" eb="17">
      <t>ダイガク</t>
    </rPh>
    <rPh sb="19" eb="20">
      <t>ガツ</t>
    </rPh>
    <rPh sb="21" eb="22">
      <t>オコナ</t>
    </rPh>
    <rPh sb="27" eb="30">
      <t>ケンキュウカイ</t>
    </rPh>
    <rPh sb="31" eb="33">
      <t>サンカ</t>
    </rPh>
    <rPh sb="42" eb="44">
      <t>ケンキュウ</t>
    </rPh>
    <rPh sb="44" eb="46">
      <t>ハッピョウ</t>
    </rPh>
    <rPh sb="47" eb="48">
      <t>オコナ</t>
    </rPh>
    <phoneticPr fontId="3"/>
  </si>
  <si>
    <t>ＪＳＴ大学</t>
    <rPh sb="3" eb="5">
      <t>ダイガク</t>
    </rPh>
    <phoneticPr fontId="3"/>
  </si>
  <si>
    <t>4日</t>
    <rPh sb="1" eb="2">
      <t>ニチ</t>
    </rPh>
    <phoneticPr fontId="3"/>
  </si>
  <si>
    <t>3月</t>
    <rPh sb="1" eb="2">
      <t>ガツ</t>
    </rPh>
    <phoneticPr fontId="3"/>
  </si>
  <si>
    <t>成果発表会における指導および講演</t>
    <rPh sb="0" eb="2">
      <t>セイカ</t>
    </rPh>
    <rPh sb="2" eb="5">
      <t>ハッピョウカイ</t>
    </rPh>
    <rPh sb="9" eb="11">
      <t>シドウ</t>
    </rPh>
    <rPh sb="14" eb="16">
      <t>コウエン</t>
    </rPh>
    <phoneticPr fontId="3"/>
  </si>
  <si>
    <t>研究者（招聘）</t>
    <rPh sb="0" eb="3">
      <t>ケンキュウシャ</t>
    </rPh>
    <rPh sb="4" eb="6">
      <t>ショウヘイ</t>
    </rPh>
    <phoneticPr fontId="3"/>
  </si>
  <si>
    <t>3月に実施する成果発表会において、連携する海外の○○大学より研究者を招聘し、受講生の指導と講演を行う。</t>
    <rPh sb="1" eb="2">
      <t>ガツ</t>
    </rPh>
    <rPh sb="3" eb="5">
      <t>ジッシ</t>
    </rPh>
    <rPh sb="7" eb="9">
      <t>セイカ</t>
    </rPh>
    <rPh sb="9" eb="12">
      <t>ハッピョウカイ</t>
    </rPh>
    <rPh sb="17" eb="19">
      <t>レンケイ</t>
    </rPh>
    <rPh sb="21" eb="23">
      <t>カイガイ</t>
    </rPh>
    <rPh sb="26" eb="28">
      <t>ダイガク</t>
    </rPh>
    <rPh sb="30" eb="33">
      <t>ケンキュウシャ</t>
    </rPh>
    <rPh sb="34" eb="36">
      <t>ショウヘイ</t>
    </rPh>
    <rPh sb="38" eb="41">
      <t>ジュコウセイ</t>
    </rPh>
    <rPh sb="42" eb="44">
      <t>シドウ</t>
    </rPh>
    <rPh sb="45" eb="47">
      <t>コウエン</t>
    </rPh>
    <rPh sb="48" eb="49">
      <t>オコナ</t>
    </rPh>
    <phoneticPr fontId="3"/>
  </si>
  <si>
    <t>6月～3月</t>
    <rPh sb="1" eb="2">
      <t>ガツ</t>
    </rPh>
    <rPh sb="4" eb="5">
      <t>ガツ</t>
    </rPh>
    <phoneticPr fontId="3"/>
  </si>
  <si>
    <r>
      <t>　　･中間評価会</t>
    </r>
    <r>
      <rPr>
        <sz val="11"/>
        <rFont val="ＭＳ Ｐゴシック"/>
        <family val="3"/>
        <charset val="128"/>
      </rPr>
      <t>（3年度目の機関）</t>
    </r>
    <r>
      <rPr>
        <sz val="11"/>
        <rFont val="ＭＳ Ｐゴシック"/>
        <family val="3"/>
        <charset val="128"/>
        <scheme val="major"/>
      </rPr>
      <t>に参加する教員等関係者の旅費</t>
    </r>
    <rPh sb="10" eb="12">
      <t>ネンド</t>
    </rPh>
    <rPh sb="12" eb="13">
      <t>メ</t>
    </rPh>
    <rPh sb="14" eb="16">
      <t>キカン</t>
    </rPh>
    <rPh sb="18" eb="20">
      <t>サンカ</t>
    </rPh>
    <rPh sb="22" eb="24">
      <t>キョウイン</t>
    </rPh>
    <rPh sb="24" eb="25">
      <t>トウ</t>
    </rPh>
    <rPh sb="25" eb="28">
      <t>カンケイシャ</t>
    </rPh>
    <rPh sb="29" eb="31">
      <t>リョヒ</t>
    </rPh>
    <phoneticPr fontId="3"/>
  </si>
  <si>
    <r>
      <t>　　･連絡協議会</t>
    </r>
    <r>
      <rPr>
        <sz val="11"/>
        <rFont val="ＭＳ Ｐゴシック"/>
        <family val="3"/>
        <charset val="128"/>
      </rPr>
      <t>に参加する教員等の旅費</t>
    </r>
    <rPh sb="9" eb="11">
      <t>サンカ</t>
    </rPh>
    <rPh sb="13" eb="15">
      <t>キョウイン</t>
    </rPh>
    <rPh sb="15" eb="16">
      <t>トウ</t>
    </rPh>
    <rPh sb="17" eb="19">
      <t>リョヒ</t>
    </rPh>
    <phoneticPr fontId="3"/>
  </si>
  <si>
    <t>【機関名】</t>
    <rPh sb="1" eb="4">
      <t>キカンメイ</t>
    </rPh>
    <phoneticPr fontId="3"/>
  </si>
  <si>
    <t>　　･サイエンスカンファレンスへ参加する受講生および引率者の旅費</t>
    <rPh sb="16" eb="18">
      <t>サンカ</t>
    </rPh>
    <rPh sb="20" eb="23">
      <t>ジュコウセイ</t>
    </rPh>
    <rPh sb="26" eb="29">
      <t>インソツシャ</t>
    </rPh>
    <rPh sb="30" eb="32">
      <t>リョヒ</t>
    </rPh>
    <phoneticPr fontId="3"/>
  </si>
  <si>
    <t>ＪＳＴ主催のサイエンスカンファレンス</t>
    <rPh sb="3" eb="5">
      <t>シュサイ</t>
    </rPh>
    <phoneticPr fontId="3"/>
  </si>
  <si>
    <t>ＪＳＴ主催のサイエンスカンファレンス</t>
    <phoneticPr fontId="3"/>
  </si>
  <si>
    <t>サイエンスカンファレンスに受講生3名と教員等2名が参加するため。</t>
    <rPh sb="13" eb="16">
      <t>ジュコウセイ</t>
    </rPh>
    <rPh sb="17" eb="18">
      <t>メイ</t>
    </rPh>
    <rPh sb="19" eb="21">
      <t>キョウイン</t>
    </rPh>
    <rPh sb="21" eb="22">
      <t>トウ</t>
    </rPh>
    <rPh sb="23" eb="24">
      <t>メイ</t>
    </rPh>
    <rPh sb="25" eb="27">
      <t>サンカ</t>
    </rPh>
    <phoneticPr fontId="3"/>
  </si>
  <si>
    <t>予定月</t>
    <rPh sb="0" eb="2">
      <t>ヨテイ</t>
    </rPh>
    <rPh sb="2" eb="3">
      <t>ツキ</t>
    </rPh>
    <phoneticPr fontId="3"/>
  </si>
  <si>
    <t>当該事業年度の負担対象費用積算額（内訳）</t>
    <rPh sb="0" eb="2">
      <t>トウガイ</t>
    </rPh>
    <rPh sb="2" eb="4">
      <t>ジギョウ</t>
    </rPh>
    <rPh sb="4" eb="6">
      <t>ネンド</t>
    </rPh>
    <rPh sb="13" eb="15">
      <t>セキサン</t>
    </rPh>
    <rPh sb="15" eb="16">
      <t>ガク</t>
    </rPh>
    <rPh sb="17" eb="19">
      <t>ウチワケ</t>
    </rPh>
    <phoneticPr fontId="3"/>
  </si>
  <si>
    <t>負担対象費用（単位：円）</t>
    <rPh sb="0" eb="2">
      <t>フタン</t>
    </rPh>
    <rPh sb="2" eb="4">
      <t>タイショウ</t>
    </rPh>
    <rPh sb="4" eb="6">
      <t>ヒヨウ</t>
    </rPh>
    <phoneticPr fontId="3"/>
  </si>
  <si>
    <t>直接経費の合計</t>
    <rPh sb="0" eb="2">
      <t>チョクセツ</t>
    </rPh>
    <rPh sb="2" eb="4">
      <t>ケイヒ</t>
    </rPh>
    <rPh sb="5" eb="7">
      <t>ゴウケイ</t>
    </rPh>
    <phoneticPr fontId="3"/>
  </si>
  <si>
    <t>一般管理費（率）</t>
    <rPh sb="6" eb="7">
      <t>リツ</t>
    </rPh>
    <phoneticPr fontId="3"/>
  </si>
  <si>
    <r>
      <t>　　（ⅰ）</t>
    </r>
    <r>
      <rPr>
        <sz val="11"/>
        <color rgb="FF0000CC"/>
        <rFont val="ＭＳ Ｐゴシック"/>
        <family val="3"/>
        <charset val="128"/>
      </rPr>
      <t>受講生に関する旅費</t>
    </r>
    <phoneticPr fontId="3"/>
  </si>
  <si>
    <t>６．「目的」の欄には、業務計画書のどの部分に当たるか等内容について、予定を記入してください。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</si>
</sst>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_ "/>
    <numFmt numFmtId="177" formatCode="#,##0_);[Red]\(#,##0\)"/>
    <numFmt numFmtId="178" formatCode="##&quot;泊&quot;"/>
    <numFmt numFmtId="179" formatCode="##&quot;日&quot;"/>
    <numFmt numFmtId="180" formatCode="yyyy&quot;年&quot;m&quot;月&quot;d&quot;日&quot;;@"/>
    <numFmt numFmtId="181" formatCode="yyyy&quot;年&quot;m&quot;月&quot;;@"/>
    <numFmt numFmtId="182" formatCode="0.0%"/>
    <numFmt numFmtId="183" formatCode="m&quot;月&quot;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7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indexed="17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u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i/>
      <sz val="11"/>
      <color rgb="FF0070C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1"/>
      <color theme="9"/>
      <name val="ＭＳ 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1"/>
      <color rgb="FF0070C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color rgb="FF0000CC"/>
      <name val="ＭＳ Ｐゴシック"/>
      <family val="3"/>
      <charset val="128"/>
      <scheme val="major"/>
    </font>
    <font>
      <b/>
      <sz val="12"/>
      <color rgb="FF0000FF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rgb="FF0000CC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10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10"/>
      </left>
      <right style="thin">
        <color indexed="10"/>
      </right>
      <top/>
      <bottom/>
      <diagonal/>
    </border>
    <border>
      <left style="medium">
        <color indexed="10"/>
      </left>
      <right style="thin">
        <color indexed="10"/>
      </right>
      <top/>
      <bottom style="thin">
        <color indexed="10"/>
      </bottom>
      <diagonal/>
    </border>
    <border>
      <left style="medium">
        <color indexed="10"/>
      </left>
      <right style="medium">
        <color indexed="10"/>
      </right>
      <top/>
      <bottom style="thin">
        <color indexed="10"/>
      </bottom>
      <diagonal/>
    </border>
    <border>
      <left style="medium">
        <color indexed="10"/>
      </left>
      <right style="medium">
        <color indexed="10"/>
      </right>
      <top style="double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10"/>
      </right>
      <top style="dashed">
        <color rgb="FFFF0000"/>
      </top>
      <bottom/>
      <diagonal/>
    </border>
    <border>
      <left style="thin">
        <color indexed="64"/>
      </left>
      <right style="medium">
        <color indexed="10"/>
      </right>
      <top/>
      <bottom style="dashed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indexed="10"/>
      </right>
      <top style="medium">
        <color indexed="10"/>
      </top>
      <bottom/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5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77" fontId="2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7" fillId="0" borderId="0" xfId="0" applyFont="1">
      <alignment vertical="center"/>
    </xf>
    <xf numFmtId="0" fontId="2" fillId="0" borderId="4" xfId="0" applyFont="1" applyBorder="1">
      <alignment vertical="center"/>
    </xf>
    <xf numFmtId="0" fontId="14" fillId="0" borderId="0" xfId="0" applyFont="1">
      <alignment vertical="center"/>
    </xf>
    <xf numFmtId="20" fontId="7" fillId="0" borderId="0" xfId="0" applyNumberFormat="1" applyFont="1">
      <alignment vertical="center"/>
    </xf>
    <xf numFmtId="20" fontId="2" fillId="0" borderId="0" xfId="0" applyNumberFormat="1" applyFont="1">
      <alignment vertical="center"/>
    </xf>
    <xf numFmtId="0" fontId="9" fillId="0" borderId="0" xfId="0" applyFont="1">
      <alignment vertical="center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4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76" fontId="2" fillId="0" borderId="5" xfId="0" applyNumberFormat="1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176" fontId="15" fillId="0" borderId="1" xfId="0" applyNumberFormat="1" applyFont="1" applyBorder="1" applyProtection="1">
      <alignment vertical="center"/>
      <protection locked="0"/>
    </xf>
    <xf numFmtId="176" fontId="15" fillId="0" borderId="6" xfId="0" applyNumberFormat="1" applyFont="1" applyBorder="1" applyProtection="1">
      <alignment vertical="center"/>
      <protection locked="0"/>
    </xf>
    <xf numFmtId="177" fontId="15" fillId="0" borderId="5" xfId="0" applyNumberFormat="1" applyFont="1" applyBorder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177" fontId="15" fillId="0" borderId="1" xfId="0" applyNumberFormat="1" applyFont="1" applyBorder="1" applyProtection="1">
      <alignment vertical="center"/>
      <protection locked="0"/>
    </xf>
    <xf numFmtId="181" fontId="15" fillId="0" borderId="1" xfId="0" applyNumberFormat="1" applyFont="1" applyBorder="1" applyProtection="1">
      <alignment vertical="center"/>
      <protection locked="0"/>
    </xf>
    <xf numFmtId="177" fontId="15" fillId="0" borderId="1" xfId="0" applyNumberFormat="1" applyFont="1" applyBorder="1" applyAlignment="1" applyProtection="1">
      <alignment vertical="center" wrapTex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77" fontId="2" fillId="0" borderId="5" xfId="0" applyNumberFormat="1" applyFont="1" applyBorder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77" fontId="2" fillId="0" borderId="1" xfId="0" applyNumberFormat="1" applyFont="1" applyBorder="1" applyProtection="1">
      <alignment vertical="center"/>
      <protection locked="0"/>
    </xf>
    <xf numFmtId="181" fontId="2" fillId="0" borderId="1" xfId="0" applyNumberFormat="1" applyFont="1" applyBorder="1" applyProtection="1">
      <alignment vertical="center"/>
      <protection locked="0"/>
    </xf>
    <xf numFmtId="177" fontId="2" fillId="0" borderId="1" xfId="0" applyNumberFormat="1" applyFont="1" applyBorder="1" applyAlignment="1" applyProtection="1">
      <alignment vertical="center" wrapText="1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177" fontId="15" fillId="0" borderId="7" xfId="0" applyNumberFormat="1" applyFont="1" applyBorder="1" applyAlignment="1" applyProtection="1">
      <alignment horizontal="center" vertical="center"/>
      <protection locked="0"/>
    </xf>
    <xf numFmtId="0" fontId="15" fillId="0" borderId="7" xfId="0" applyFont="1" applyBorder="1" applyProtection="1">
      <alignment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177" fontId="2" fillId="0" borderId="7" xfId="0" applyNumberFormat="1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177" fontId="2" fillId="0" borderId="8" xfId="0" applyNumberFormat="1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181" fontId="2" fillId="0" borderId="1" xfId="0" applyNumberFormat="1" applyFont="1" applyBorder="1">
      <alignment vertical="center"/>
    </xf>
    <xf numFmtId="177" fontId="2" fillId="0" borderId="1" xfId="0" applyNumberFormat="1" applyFont="1" applyBorder="1" applyAlignment="1">
      <alignment vertical="center" wrapText="1"/>
    </xf>
    <xf numFmtId="180" fontId="2" fillId="0" borderId="1" xfId="0" applyNumberFormat="1" applyFont="1" applyBorder="1">
      <alignment vertical="center"/>
    </xf>
    <xf numFmtId="177" fontId="2" fillId="0" borderId="9" xfId="0" applyNumberFormat="1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6" xfId="0" applyFont="1" applyBorder="1" applyAlignment="1" applyProtection="1">
      <alignment horizontal="right"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15" fillId="0" borderId="1" xfId="0" applyFont="1" applyBorder="1" applyProtection="1">
      <alignment vertical="center"/>
      <protection locked="0"/>
    </xf>
    <xf numFmtId="0" fontId="2" fillId="0" borderId="16" xfId="0" applyFont="1" applyBorder="1" applyProtection="1">
      <alignment vertical="center"/>
      <protection locked="0"/>
    </xf>
    <xf numFmtId="0" fontId="2" fillId="0" borderId="45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46" xfId="0" applyFont="1" applyBorder="1">
      <alignment vertical="center"/>
    </xf>
    <xf numFmtId="176" fontId="15" fillId="0" borderId="18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0" fontId="2" fillId="0" borderId="9" xfId="0" applyFont="1" applyBorder="1">
      <alignment vertical="center"/>
    </xf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Border="1" applyAlignment="1">
      <alignment vertical="center" wrapText="1"/>
    </xf>
    <xf numFmtId="176" fontId="5" fillId="0" borderId="0" xfId="0" applyNumberFormat="1" applyFont="1">
      <alignment vertical="center"/>
    </xf>
    <xf numFmtId="177" fontId="2" fillId="0" borderId="19" xfId="0" applyNumberFormat="1" applyFont="1" applyBorder="1" applyAlignment="1">
      <alignment vertical="center" wrapText="1"/>
    </xf>
    <xf numFmtId="177" fontId="15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Alignment="1">
      <alignment vertical="center" wrapText="1"/>
    </xf>
    <xf numFmtId="177" fontId="2" fillId="0" borderId="1" xfId="0" applyNumberFormat="1" applyFont="1" applyBorder="1">
      <alignment vertical="center"/>
    </xf>
    <xf numFmtId="0" fontId="8" fillId="0" borderId="0" xfId="0" applyFont="1">
      <alignment vertical="center"/>
    </xf>
    <xf numFmtId="177" fontId="2" fillId="0" borderId="21" xfId="0" applyNumberFormat="1" applyFont="1" applyBorder="1" applyAlignment="1" applyProtection="1">
      <alignment vertical="center" shrinkToFit="1"/>
      <protection locked="0"/>
    </xf>
    <xf numFmtId="177" fontId="2" fillId="0" borderId="23" xfId="0" applyNumberFormat="1" applyFont="1" applyBorder="1" applyAlignment="1" applyProtection="1">
      <alignment vertical="center" shrinkToFit="1"/>
      <protection locked="0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7" xfId="0" applyFont="1" applyBorder="1">
      <alignment vertical="center"/>
    </xf>
    <xf numFmtId="0" fontId="4" fillId="0" borderId="21" xfId="0" applyFont="1" applyBorder="1" applyAlignment="1">
      <alignment horizontal="center" vertical="center" wrapText="1"/>
    </xf>
    <xf numFmtId="3" fontId="19" fillId="0" borderId="47" xfId="0" applyNumberFormat="1" applyFont="1" applyBorder="1">
      <alignment vertical="center"/>
    </xf>
    <xf numFmtId="3" fontId="19" fillId="0" borderId="0" xfId="0" applyNumberFormat="1" applyFont="1">
      <alignment vertical="center"/>
    </xf>
    <xf numFmtId="0" fontId="20" fillId="0" borderId="47" xfId="0" applyFont="1" applyBorder="1">
      <alignment vertical="center"/>
    </xf>
    <xf numFmtId="0" fontId="20" fillId="0" borderId="47" xfId="0" applyFont="1" applyBorder="1" applyAlignment="1">
      <alignment horizontal="right" vertical="center"/>
    </xf>
    <xf numFmtId="9" fontId="20" fillId="0" borderId="47" xfId="0" applyNumberFormat="1" applyFont="1" applyBorder="1">
      <alignment vertical="center"/>
    </xf>
    <xf numFmtId="3" fontId="20" fillId="0" borderId="47" xfId="0" applyNumberFormat="1" applyFont="1" applyBorder="1">
      <alignment vertical="center"/>
    </xf>
    <xf numFmtId="38" fontId="20" fillId="0" borderId="47" xfId="1" applyFont="1" applyFill="1" applyBorder="1">
      <alignment vertical="center"/>
    </xf>
    <xf numFmtId="0" fontId="20" fillId="0" borderId="0" xfId="0" applyFont="1" applyAlignment="1">
      <alignment horizontal="right" vertical="center"/>
    </xf>
    <xf numFmtId="38" fontId="20" fillId="0" borderId="0" xfId="1" applyFont="1" applyFill="1" applyBorder="1">
      <alignment vertical="center"/>
    </xf>
    <xf numFmtId="3" fontId="20" fillId="0" borderId="0" xfId="0" applyNumberFormat="1" applyFont="1">
      <alignment vertical="center"/>
    </xf>
    <xf numFmtId="176" fontId="2" fillId="2" borderId="1" xfId="0" applyNumberFormat="1" applyFont="1" applyFill="1" applyBorder="1">
      <alignment vertical="center"/>
    </xf>
    <xf numFmtId="176" fontId="2" fillId="2" borderId="6" xfId="0" applyNumberFormat="1" applyFont="1" applyFill="1" applyBorder="1">
      <alignment vertical="center"/>
    </xf>
    <xf numFmtId="176" fontId="2" fillId="2" borderId="18" xfId="0" applyNumberFormat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>
      <alignment vertical="center"/>
    </xf>
    <xf numFmtId="176" fontId="2" fillId="3" borderId="6" xfId="0" applyNumberFormat="1" applyFont="1" applyFill="1" applyBorder="1">
      <alignment vertical="center"/>
    </xf>
    <xf numFmtId="176" fontId="2" fillId="3" borderId="18" xfId="0" applyNumberFormat="1" applyFont="1" applyFill="1" applyBorder="1">
      <alignment vertical="center"/>
    </xf>
    <xf numFmtId="0" fontId="2" fillId="3" borderId="1" xfId="0" applyFont="1" applyFill="1" applyBorder="1" applyProtection="1">
      <alignment vertical="center"/>
      <protection locked="0"/>
    </xf>
    <xf numFmtId="0" fontId="2" fillId="3" borderId="6" xfId="0" applyFont="1" applyFill="1" applyBorder="1">
      <alignment vertical="center"/>
    </xf>
    <xf numFmtId="0" fontId="15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/>
    </xf>
    <xf numFmtId="176" fontId="21" fillId="4" borderId="1" xfId="0" applyNumberFormat="1" applyFont="1" applyFill="1" applyBorder="1">
      <alignment vertical="center"/>
    </xf>
    <xf numFmtId="0" fontId="2" fillId="0" borderId="2" xfId="0" applyFont="1" applyBorder="1" applyAlignment="1">
      <alignment horizontal="left" vertical="center"/>
    </xf>
    <xf numFmtId="182" fontId="22" fillId="5" borderId="4" xfId="0" applyNumberFormat="1" applyFont="1" applyFill="1" applyBorder="1">
      <alignment vertical="center"/>
    </xf>
    <xf numFmtId="0" fontId="2" fillId="5" borderId="5" xfId="0" applyFont="1" applyFill="1" applyBorder="1" applyAlignment="1">
      <alignment horizontal="right" vertical="center"/>
    </xf>
    <xf numFmtId="182" fontId="2" fillId="0" borderId="0" xfId="0" applyNumberFormat="1" applyFont="1">
      <alignment vertical="center"/>
    </xf>
    <xf numFmtId="0" fontId="23" fillId="0" borderId="1" xfId="0" applyFont="1" applyBorder="1">
      <alignment vertical="center"/>
    </xf>
    <xf numFmtId="0" fontId="23" fillId="0" borderId="27" xfId="0" applyFont="1" applyBorder="1">
      <alignment vertical="center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177" fontId="2" fillId="0" borderId="27" xfId="0" applyNumberFormat="1" applyFont="1" applyBorder="1" applyProtection="1">
      <alignment vertical="center"/>
      <protection locked="0"/>
    </xf>
    <xf numFmtId="177" fontId="15" fillId="0" borderId="27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Protection="1">
      <alignment vertical="center"/>
      <protection locked="0"/>
    </xf>
    <xf numFmtId="177" fontId="2" fillId="0" borderId="27" xfId="0" applyNumberFormat="1" applyFont="1" applyBorder="1">
      <alignment vertical="center"/>
    </xf>
    <xf numFmtId="0" fontId="24" fillId="0" borderId="0" xfId="0" applyFo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 readingOrder="1"/>
    </xf>
    <xf numFmtId="0" fontId="27" fillId="0" borderId="0" xfId="0" applyFont="1">
      <alignment vertical="center"/>
    </xf>
    <xf numFmtId="0" fontId="2" fillId="6" borderId="0" xfId="0" applyFont="1" applyFill="1">
      <alignment vertical="center"/>
    </xf>
    <xf numFmtId="0" fontId="2" fillId="7" borderId="0" xfId="0" applyFont="1" applyFill="1">
      <alignment vertical="center"/>
    </xf>
    <xf numFmtId="177" fontId="15" fillId="0" borderId="1" xfId="0" applyNumberFormat="1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vertical="top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177" fontId="15" fillId="0" borderId="7" xfId="0" applyNumberFormat="1" applyFont="1" applyBorder="1" applyProtection="1">
      <alignment vertical="center"/>
      <protection locked="0"/>
    </xf>
    <xf numFmtId="176" fontId="15" fillId="0" borderId="5" xfId="0" applyNumberFormat="1" applyFont="1" applyBorder="1" applyAlignment="1" applyProtection="1">
      <alignment vertical="center" wrapText="1"/>
      <protection locked="0"/>
    </xf>
    <xf numFmtId="0" fontId="15" fillId="0" borderId="1" xfId="0" applyFont="1" applyBorder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8" xfId="0" applyFont="1" applyBorder="1" applyProtection="1">
      <alignment vertical="center"/>
      <protection locked="0"/>
    </xf>
    <xf numFmtId="177" fontId="15" fillId="0" borderId="8" xfId="0" applyNumberFormat="1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177" fontId="6" fillId="0" borderId="1" xfId="0" applyNumberFormat="1" applyFont="1" applyBorder="1" applyAlignment="1" applyProtection="1">
      <alignment vertical="center" wrapText="1"/>
      <protection locked="0"/>
    </xf>
    <xf numFmtId="183" fontId="15" fillId="0" borderId="1" xfId="0" applyNumberFormat="1" applyFont="1" applyBorder="1" applyProtection="1">
      <alignment vertical="center"/>
      <protection locked="0"/>
    </xf>
    <xf numFmtId="38" fontId="15" fillId="0" borderId="11" xfId="1" applyFont="1" applyFill="1" applyBorder="1" applyAlignment="1" applyProtection="1">
      <alignment vertical="center"/>
      <protection locked="0"/>
    </xf>
    <xf numFmtId="38" fontId="15" fillId="0" borderId="14" xfId="1" applyFont="1" applyFill="1" applyBorder="1" applyAlignment="1" applyProtection="1">
      <alignment vertical="center"/>
      <protection locked="0"/>
    </xf>
    <xf numFmtId="38" fontId="15" fillId="0" borderId="11" xfId="1" applyFont="1" applyFill="1" applyBorder="1" applyAlignment="1" applyProtection="1">
      <alignment vertical="center" shrinkToFit="1"/>
      <protection locked="0"/>
    </xf>
    <xf numFmtId="0" fontId="17" fillId="0" borderId="53" xfId="0" applyFont="1" applyBorder="1" applyAlignment="1">
      <alignment horizontal="center" vertical="center" wrapText="1"/>
    </xf>
    <xf numFmtId="38" fontId="17" fillId="0" borderId="53" xfId="1" applyFont="1" applyBorder="1" applyAlignment="1">
      <alignment vertical="center" wrapText="1"/>
    </xf>
    <xf numFmtId="38" fontId="17" fillId="0" borderId="53" xfId="1" applyFont="1" applyFill="1" applyBorder="1" applyAlignment="1">
      <alignment vertical="center"/>
    </xf>
    <xf numFmtId="38" fontId="17" fillId="0" borderId="53" xfId="1" applyFont="1" applyFill="1" applyBorder="1" applyAlignment="1" applyProtection="1">
      <alignment vertical="center"/>
      <protection locked="0"/>
    </xf>
    <xf numFmtId="38" fontId="18" fillId="0" borderId="53" xfId="1" applyFont="1" applyFill="1" applyBorder="1" applyAlignment="1" applyProtection="1">
      <alignment vertical="center"/>
      <protection locked="0"/>
    </xf>
    <xf numFmtId="0" fontId="15" fillId="0" borderId="53" xfId="0" applyFont="1" applyBorder="1">
      <alignment vertical="center"/>
    </xf>
    <xf numFmtId="38" fontId="19" fillId="0" borderId="53" xfId="0" applyNumberFormat="1" applyFont="1" applyBorder="1">
      <alignment vertical="center"/>
    </xf>
    <xf numFmtId="0" fontId="29" fillId="0" borderId="1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4" fillId="0" borderId="48" xfId="0" applyFont="1" applyBorder="1" applyAlignment="1">
      <alignment horizontal="center" vertical="center" wrapText="1"/>
    </xf>
    <xf numFmtId="0" fontId="15" fillId="0" borderId="7" xfId="0" applyFont="1" applyBorder="1" applyAlignment="1" applyProtection="1">
      <alignment horizontal="left" vertical="center"/>
      <protection locked="0"/>
    </xf>
    <xf numFmtId="178" fontId="15" fillId="0" borderId="7" xfId="0" applyNumberFormat="1" applyFont="1" applyBorder="1" applyAlignment="1" applyProtection="1">
      <alignment horizontal="center" vertical="center"/>
      <protection locked="0"/>
    </xf>
    <xf numFmtId="178" fontId="15" fillId="0" borderId="10" xfId="0" applyNumberFormat="1" applyFont="1" applyBorder="1" applyAlignment="1" applyProtection="1">
      <alignment horizontal="center" vertical="center"/>
      <protection locked="0"/>
    </xf>
    <xf numFmtId="177" fontId="15" fillId="0" borderId="10" xfId="0" applyNumberFormat="1" applyFont="1" applyBorder="1" applyProtection="1">
      <alignment vertical="center"/>
      <protection locked="0"/>
    </xf>
    <xf numFmtId="177" fontId="15" fillId="0" borderId="10" xfId="0" applyNumberFormat="1" applyFont="1" applyBorder="1" applyAlignment="1" applyProtection="1">
      <alignment vertical="center" wrapText="1" shrinkToFit="1"/>
      <protection locked="0"/>
    </xf>
    <xf numFmtId="177" fontId="2" fillId="0" borderId="22" xfId="0" applyNumberFormat="1" applyFont="1" applyBorder="1">
      <alignment vertical="center"/>
    </xf>
    <xf numFmtId="0" fontId="15" fillId="0" borderId="12" xfId="0" applyFont="1" applyBorder="1" applyAlignment="1" applyProtection="1">
      <alignment horizontal="center" vertical="center"/>
      <protection locked="0"/>
    </xf>
    <xf numFmtId="179" fontId="15" fillId="0" borderId="12" xfId="0" applyNumberFormat="1" applyFont="1" applyBorder="1" applyAlignment="1" applyProtection="1">
      <alignment horizontal="center" vertical="center"/>
      <protection locked="0"/>
    </xf>
    <xf numFmtId="179" fontId="15" fillId="0" borderId="13" xfId="0" applyNumberFormat="1" applyFont="1" applyBorder="1" applyAlignment="1" applyProtection="1">
      <alignment horizontal="center" vertical="center"/>
      <protection locked="0"/>
    </xf>
    <xf numFmtId="177" fontId="15" fillId="0" borderId="13" xfId="0" applyNumberFormat="1" applyFont="1" applyBorder="1" applyProtection="1">
      <alignment vertical="center"/>
      <protection locked="0"/>
    </xf>
    <xf numFmtId="177" fontId="15" fillId="0" borderId="13" xfId="0" applyNumberFormat="1" applyFont="1" applyBorder="1" applyAlignment="1" applyProtection="1">
      <alignment vertical="center" wrapText="1" shrinkToFit="1"/>
      <protection locked="0"/>
    </xf>
    <xf numFmtId="177" fontId="2" fillId="0" borderId="22" xfId="0" applyNumberFormat="1" applyFont="1" applyBorder="1" applyProtection="1">
      <alignment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right" vertical="center"/>
      <protection locked="0"/>
    </xf>
    <xf numFmtId="179" fontId="15" fillId="0" borderId="6" xfId="0" applyNumberFormat="1" applyFont="1" applyBorder="1" applyAlignment="1" applyProtection="1">
      <alignment horizontal="center" vertical="center"/>
      <protection locked="0"/>
    </xf>
    <xf numFmtId="177" fontId="2" fillId="0" borderId="25" xfId="0" applyNumberFormat="1" applyFont="1" applyBorder="1" applyProtection="1">
      <alignment vertical="center"/>
      <protection locked="0"/>
    </xf>
    <xf numFmtId="177" fontId="2" fillId="0" borderId="24" xfId="0" applyNumberFormat="1" applyFont="1" applyBorder="1" applyAlignment="1">
      <alignment vertical="center" shrinkToFit="1"/>
    </xf>
    <xf numFmtId="177" fontId="2" fillId="0" borderId="20" xfId="0" applyNumberFormat="1" applyFont="1" applyBorder="1">
      <alignment vertical="center"/>
    </xf>
    <xf numFmtId="177" fontId="15" fillId="0" borderId="20" xfId="0" applyNumberFormat="1" applyFont="1" applyBorder="1" applyProtection="1">
      <alignment vertical="center"/>
      <protection locked="0"/>
    </xf>
    <xf numFmtId="177" fontId="15" fillId="0" borderId="21" xfId="0" applyNumberFormat="1" applyFont="1" applyBorder="1" applyAlignment="1" applyProtection="1">
      <alignment vertical="center" shrinkToFit="1"/>
      <protection locked="0"/>
    </xf>
    <xf numFmtId="177" fontId="15" fillId="0" borderId="22" xfId="0" applyNumberFormat="1" applyFont="1" applyBorder="1" applyProtection="1">
      <alignment vertical="center"/>
      <protection locked="0"/>
    </xf>
    <xf numFmtId="177" fontId="15" fillId="0" borderId="23" xfId="0" applyNumberFormat="1" applyFont="1" applyBorder="1" applyAlignment="1" applyProtection="1">
      <alignment vertical="center" shrinkToFit="1"/>
      <protection locked="0"/>
    </xf>
    <xf numFmtId="0" fontId="15" fillId="0" borderId="12" xfId="0" applyFont="1" applyBorder="1" applyAlignment="1" applyProtection="1">
      <alignment horizontal="right" vertical="center" wrapText="1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178" fontId="2" fillId="0" borderId="7" xfId="0" applyNumberFormat="1" applyFont="1" applyBorder="1" applyAlignment="1" applyProtection="1">
      <alignment horizontal="center" vertical="center"/>
      <protection locked="0"/>
    </xf>
    <xf numFmtId="178" fontId="2" fillId="0" borderId="10" xfId="0" applyNumberFormat="1" applyFont="1" applyBorder="1" applyAlignment="1" applyProtection="1">
      <alignment horizontal="center" vertical="center"/>
      <protection locked="0"/>
    </xf>
    <xf numFmtId="177" fontId="2" fillId="0" borderId="10" xfId="0" applyNumberFormat="1" applyFont="1" applyBorder="1" applyProtection="1">
      <alignment vertical="center"/>
      <protection locked="0"/>
    </xf>
    <xf numFmtId="177" fontId="2" fillId="0" borderId="10" xfId="0" applyNumberFormat="1" applyFont="1" applyBorder="1" applyAlignment="1" applyProtection="1">
      <alignment vertical="center" wrapText="1" shrinkToFit="1"/>
      <protection locked="0"/>
    </xf>
    <xf numFmtId="177" fontId="2" fillId="0" borderId="20" xfId="0" applyNumberFormat="1" applyFont="1" applyBorder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179" fontId="2" fillId="0" borderId="12" xfId="0" applyNumberFormat="1" applyFont="1" applyBorder="1" applyAlignment="1" applyProtection="1">
      <alignment horizontal="center" vertical="center"/>
      <protection locked="0"/>
    </xf>
    <xf numFmtId="179" fontId="2" fillId="0" borderId="13" xfId="0" applyNumberFormat="1" applyFont="1" applyBorder="1" applyAlignment="1" applyProtection="1">
      <alignment horizontal="center" vertical="center"/>
      <protection locked="0"/>
    </xf>
    <xf numFmtId="177" fontId="2" fillId="0" borderId="13" xfId="0" applyNumberFormat="1" applyFont="1" applyBorder="1" applyProtection="1">
      <alignment vertical="center"/>
      <protection locked="0"/>
    </xf>
    <xf numFmtId="177" fontId="2" fillId="0" borderId="13" xfId="0" applyNumberFormat="1" applyFont="1" applyBorder="1" applyAlignment="1" applyProtection="1">
      <alignment vertical="center" wrapText="1" shrinkToFi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179" fontId="2" fillId="0" borderId="6" xfId="0" applyNumberFormat="1" applyFont="1" applyBorder="1" applyAlignment="1">
      <alignment horizontal="center" vertical="center"/>
    </xf>
    <xf numFmtId="177" fontId="2" fillId="0" borderId="13" xfId="0" applyNumberFormat="1" applyFont="1" applyBorder="1" applyAlignment="1">
      <alignment vertical="center" wrapText="1" shrinkToFit="1"/>
    </xf>
    <xf numFmtId="0" fontId="15" fillId="0" borderId="7" xfId="0" applyFont="1" applyBorder="1" applyAlignment="1" applyProtection="1">
      <alignment horizontal="left" vertical="center" wrapText="1"/>
      <protection locked="0"/>
    </xf>
    <xf numFmtId="177" fontId="2" fillId="0" borderId="26" xfId="0" applyNumberFormat="1" applyFont="1" applyBorder="1" applyProtection="1">
      <alignment vertical="center"/>
      <protection locked="0"/>
    </xf>
    <xf numFmtId="178" fontId="15" fillId="0" borderId="10" xfId="0" applyNumberFormat="1" applyFont="1" applyBorder="1" applyAlignment="1" applyProtection="1">
      <alignment horizontal="center" vertical="center" wrapText="1" shrinkToFit="1"/>
      <protection locked="0"/>
    </xf>
    <xf numFmtId="179" fontId="15" fillId="0" borderId="13" xfId="0" applyNumberFormat="1" applyFont="1" applyBorder="1" applyAlignment="1" applyProtection="1">
      <alignment horizontal="center" vertical="center" wrapText="1" shrinkToFit="1"/>
      <protection locked="0"/>
    </xf>
    <xf numFmtId="0" fontId="15" fillId="0" borderId="13" xfId="0" applyFont="1" applyBorder="1" applyAlignment="1" applyProtection="1">
      <alignment horizontal="center" vertical="center" wrapText="1" shrinkToFit="1"/>
      <protection locked="0"/>
    </xf>
    <xf numFmtId="177" fontId="15" fillId="0" borderId="10" xfId="0" applyNumberFormat="1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horizontal="center" vertical="center" wrapText="1" shrinkToFit="1"/>
      <protection locked="0"/>
    </xf>
    <xf numFmtId="177" fontId="15" fillId="0" borderId="13" xfId="0" applyNumberFormat="1" applyFont="1" applyBorder="1" applyAlignment="1" applyProtection="1">
      <alignment vertical="center" wrapText="1"/>
      <protection locked="0"/>
    </xf>
    <xf numFmtId="178" fontId="2" fillId="0" borderId="10" xfId="0" applyNumberFormat="1" applyFont="1" applyBorder="1" applyAlignment="1" applyProtection="1">
      <alignment horizontal="center" vertical="center" wrapText="1" shrinkToFit="1"/>
      <protection locked="0"/>
    </xf>
    <xf numFmtId="179" fontId="2" fillId="0" borderId="13" xfId="0" applyNumberFormat="1" applyFont="1" applyBorder="1" applyAlignment="1" applyProtection="1">
      <alignment horizontal="center" vertical="center" wrapText="1" shrinkToFit="1"/>
      <protection locked="0"/>
    </xf>
    <xf numFmtId="0" fontId="4" fillId="0" borderId="31" xfId="0" applyFont="1" applyBorder="1" applyAlignment="1">
      <alignment horizontal="center" vertical="center" wrapText="1"/>
    </xf>
    <xf numFmtId="0" fontId="27" fillId="0" borderId="0" xfId="0" applyFont="1" applyAlignment="1">
      <alignment vertical="center" readingOrder="1"/>
    </xf>
    <xf numFmtId="0" fontId="27" fillId="0" borderId="0" xfId="0" applyFont="1" applyAlignment="1">
      <alignment horizontal="left" vertical="center" indent="3" readingOrder="1"/>
    </xf>
    <xf numFmtId="0" fontId="24" fillId="0" borderId="0" xfId="0" applyFont="1" applyAlignment="1">
      <alignment vertical="center" readingOrder="1"/>
    </xf>
    <xf numFmtId="0" fontId="26" fillId="0" borderId="0" xfId="0" applyFont="1" applyAlignment="1">
      <alignment horizontal="left" vertical="center" indent="3" readingOrder="1"/>
    </xf>
    <xf numFmtId="38" fontId="2" fillId="0" borderId="15" xfId="1" applyFont="1" applyFill="1" applyBorder="1" applyAlignment="1" applyProtection="1">
      <alignment vertical="center"/>
    </xf>
    <xf numFmtId="0" fontId="29" fillId="0" borderId="1" xfId="0" applyFont="1" applyBorder="1" applyAlignment="1">
      <alignment horizontal="center" vertical="center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>
      <alignment vertical="center"/>
    </xf>
    <xf numFmtId="38" fontId="2" fillId="0" borderId="11" xfId="1" applyFont="1" applyFill="1" applyBorder="1" applyAlignment="1" applyProtection="1">
      <alignment vertical="center"/>
      <protection locked="0"/>
    </xf>
    <xf numFmtId="38" fontId="2" fillId="0" borderId="14" xfId="1" applyFont="1" applyFill="1" applyBorder="1" applyAlignment="1" applyProtection="1">
      <alignment vertical="center"/>
      <protection locked="0"/>
    </xf>
    <xf numFmtId="0" fontId="15" fillId="0" borderId="12" xfId="0" applyFont="1" applyBorder="1" applyAlignment="1" applyProtection="1">
      <alignment horizontal="right" vertical="center"/>
      <protection locked="0"/>
    </xf>
    <xf numFmtId="0" fontId="30" fillId="0" borderId="0" xfId="0" applyFont="1">
      <alignment vertical="center"/>
    </xf>
    <xf numFmtId="0" fontId="2" fillId="9" borderId="0" xfId="0" applyFont="1" applyFill="1">
      <alignment vertical="center"/>
    </xf>
    <xf numFmtId="0" fontId="2" fillId="0" borderId="0" xfId="0" applyFont="1" applyAlignment="1">
      <alignment horizontal="right" vertical="center" indent="1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>
      <alignment vertical="center"/>
    </xf>
    <xf numFmtId="176" fontId="2" fillId="0" borderId="58" xfId="0" applyNumberFormat="1" applyFont="1" applyBorder="1">
      <alignment vertical="center"/>
    </xf>
    <xf numFmtId="0" fontId="2" fillId="0" borderId="59" xfId="0" applyFont="1" applyBorder="1">
      <alignment vertical="center"/>
    </xf>
    <xf numFmtId="176" fontId="2" fillId="0" borderId="60" xfId="0" applyNumberFormat="1" applyFont="1" applyBorder="1">
      <alignment vertical="center"/>
    </xf>
    <xf numFmtId="0" fontId="2" fillId="0" borderId="61" xfId="0" applyFont="1" applyBorder="1">
      <alignment vertical="center"/>
    </xf>
    <xf numFmtId="176" fontId="2" fillId="0" borderId="62" xfId="0" applyNumberFormat="1" applyFont="1" applyBorder="1">
      <alignment vertical="center"/>
    </xf>
    <xf numFmtId="0" fontId="2" fillId="0" borderId="55" xfId="0" applyFont="1" applyBorder="1" applyAlignment="1">
      <alignment horizontal="left" vertical="center"/>
    </xf>
    <xf numFmtId="176" fontId="2" fillId="0" borderId="56" xfId="0" applyNumberFormat="1" applyFont="1" applyBorder="1">
      <alignment vertical="center"/>
    </xf>
    <xf numFmtId="0" fontId="2" fillId="0" borderId="64" xfId="0" applyFont="1" applyBorder="1" applyAlignment="1">
      <alignment horizontal="right" vertical="center"/>
    </xf>
    <xf numFmtId="182" fontId="32" fillId="4" borderId="56" xfId="0" applyNumberFormat="1" applyFont="1" applyFill="1" applyBorder="1" applyAlignment="1">
      <alignment horizontal="center" vertical="center"/>
    </xf>
    <xf numFmtId="176" fontId="2" fillId="0" borderId="55" xfId="0" applyNumberFormat="1" applyFont="1" applyBorder="1">
      <alignment vertical="center"/>
    </xf>
    <xf numFmtId="0" fontId="15" fillId="0" borderId="4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7" borderId="43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12" fillId="8" borderId="36" xfId="0" applyFont="1" applyFill="1" applyBorder="1" applyAlignment="1">
      <alignment horizontal="center" vertical="center"/>
    </xf>
    <xf numFmtId="0" fontId="12" fillId="8" borderId="37" xfId="0" applyFont="1" applyFill="1" applyBorder="1" applyAlignment="1">
      <alignment horizontal="center" vertical="center"/>
    </xf>
    <xf numFmtId="0" fontId="12" fillId="8" borderId="38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177" fontId="2" fillId="0" borderId="7" xfId="0" applyNumberFormat="1" applyFont="1" applyBorder="1" applyProtection="1">
      <alignment vertical="center"/>
      <protection locked="0"/>
    </xf>
    <xf numFmtId="177" fontId="2" fillId="0" borderId="12" xfId="0" applyNumberFormat="1" applyFont="1" applyBorder="1" applyProtection="1">
      <alignment vertical="center"/>
      <protection locked="0"/>
    </xf>
    <xf numFmtId="177" fontId="2" fillId="0" borderId="6" xfId="0" applyNumberFormat="1" applyFont="1" applyBorder="1" applyProtection="1">
      <alignment vertical="center"/>
      <protection locked="0"/>
    </xf>
    <xf numFmtId="177" fontId="2" fillId="0" borderId="7" xfId="0" applyNumberFormat="1" applyFont="1" applyBorder="1" applyAlignment="1" applyProtection="1">
      <alignment horizontal="center" vertical="center" wrapText="1"/>
      <protection locked="0"/>
    </xf>
    <xf numFmtId="177" fontId="2" fillId="0" borderId="12" xfId="0" applyNumberFormat="1" applyFont="1" applyBorder="1" applyAlignment="1" applyProtection="1">
      <alignment horizontal="center" vertical="center" wrapText="1"/>
      <protection locked="0"/>
    </xf>
    <xf numFmtId="177" fontId="2" fillId="0" borderId="6" xfId="0" applyNumberFormat="1" applyFont="1" applyBorder="1" applyAlignment="1" applyProtection="1">
      <alignment horizontal="center" vertical="center" wrapText="1"/>
      <protection locked="0"/>
    </xf>
    <xf numFmtId="177" fontId="15" fillId="0" borderId="7" xfId="0" applyNumberFormat="1" applyFont="1" applyBorder="1" applyAlignment="1" applyProtection="1">
      <alignment horizontal="center" vertical="center" wrapText="1"/>
      <protection locked="0"/>
    </xf>
    <xf numFmtId="177" fontId="15" fillId="0" borderId="12" xfId="0" applyNumberFormat="1" applyFont="1" applyBorder="1" applyAlignment="1" applyProtection="1">
      <alignment horizontal="center" vertical="center" wrapText="1"/>
      <protection locked="0"/>
    </xf>
    <xf numFmtId="177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vertical="center" wrapText="1"/>
      <protection locked="0"/>
    </xf>
    <xf numFmtId="0" fontId="15" fillId="0" borderId="12" xfId="0" applyFont="1" applyBorder="1" applyAlignment="1" applyProtection="1">
      <alignment vertical="center" wrapText="1"/>
      <protection locked="0"/>
    </xf>
    <xf numFmtId="0" fontId="15" fillId="0" borderId="6" xfId="0" applyFont="1" applyBorder="1" applyAlignment="1" applyProtection="1">
      <alignment vertical="center" wrapText="1"/>
      <protection locked="0"/>
    </xf>
    <xf numFmtId="177" fontId="15" fillId="0" borderId="7" xfId="0" applyNumberFormat="1" applyFont="1" applyBorder="1" applyProtection="1">
      <alignment vertical="center"/>
      <protection locked="0"/>
    </xf>
    <xf numFmtId="177" fontId="15" fillId="0" borderId="12" xfId="0" applyNumberFormat="1" applyFont="1" applyBorder="1" applyProtection="1">
      <alignment vertical="center"/>
      <protection locked="0"/>
    </xf>
    <xf numFmtId="177" fontId="15" fillId="0" borderId="6" xfId="0" applyNumberFormat="1" applyFont="1" applyBorder="1" applyProtection="1">
      <alignment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31" fontId="15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28" fillId="7" borderId="0" xfId="0" applyFont="1" applyFill="1" applyAlignment="1" applyProtection="1">
      <alignment horizontal="left" vertical="center" wrapText="1"/>
      <protection locked="0"/>
    </xf>
    <xf numFmtId="0" fontId="28" fillId="7" borderId="52" xfId="0" applyFont="1" applyFill="1" applyBorder="1" applyAlignment="1" applyProtection="1">
      <alignment horizontal="left" vertical="center" wrapText="1"/>
      <protection locked="0"/>
    </xf>
    <xf numFmtId="177" fontId="15" fillId="0" borderId="1" xfId="0" applyNumberFormat="1" applyFont="1" applyBorder="1" applyProtection="1">
      <alignment vertical="center"/>
      <protection locked="0"/>
    </xf>
    <xf numFmtId="0" fontId="28" fillId="6" borderId="0" xfId="0" applyFont="1" applyFill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2" fillId="0" borderId="5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8" fontId="15" fillId="0" borderId="1" xfId="1" applyFont="1" applyBorder="1" applyAlignment="1" applyProtection="1">
      <alignment vertical="center" wrapText="1"/>
      <protection locked="0"/>
    </xf>
    <xf numFmtId="38" fontId="2" fillId="0" borderId="1" xfId="1" applyFont="1" applyBorder="1" applyAlignment="1" applyProtection="1">
      <alignment vertical="center" wrapText="1"/>
      <protection locked="0"/>
    </xf>
    <xf numFmtId="38" fontId="2" fillId="0" borderId="1" xfId="1" applyFont="1" applyBorder="1" applyAlignment="1">
      <alignment vertical="center" wrapText="1"/>
    </xf>
    <xf numFmtId="38" fontId="15" fillId="3" borderId="1" xfId="1" applyFont="1" applyFill="1" applyBorder="1" applyAlignment="1">
      <alignment vertical="center" wrapText="1"/>
    </xf>
    <xf numFmtId="38" fontId="2" fillId="0" borderId="0" xfId="1" applyFont="1">
      <alignment vertical="center"/>
    </xf>
    <xf numFmtId="38" fontId="2" fillId="0" borderId="1" xfId="1" applyFont="1" applyBorder="1" applyAlignment="1">
      <alignment horizontal="center" vertical="center" wrapText="1"/>
    </xf>
    <xf numFmtId="38" fontId="15" fillId="0" borderId="1" xfId="1" applyFont="1" applyBorder="1" applyProtection="1">
      <alignment vertical="center"/>
      <protection locked="0"/>
    </xf>
    <xf numFmtId="38" fontId="2" fillId="0" borderId="1" xfId="1" applyFont="1" applyBorder="1" applyProtection="1">
      <alignment vertical="center"/>
      <protection locked="0"/>
    </xf>
    <xf numFmtId="38" fontId="21" fillId="2" borderId="1" xfId="1" applyFont="1" applyFill="1" applyBorder="1" applyProtection="1">
      <alignment vertical="center"/>
      <protection locked="0"/>
    </xf>
    <xf numFmtId="38" fontId="15" fillId="3" borderId="1" xfId="1" applyFont="1" applyFill="1" applyBorder="1" applyProtection="1">
      <alignment vertical="center"/>
      <protection locked="0"/>
    </xf>
    <xf numFmtId="38" fontId="2" fillId="0" borderId="7" xfId="1" applyFont="1" applyBorder="1" applyAlignment="1">
      <alignment horizontal="center" vertical="center" wrapText="1"/>
    </xf>
    <xf numFmtId="38" fontId="2" fillId="0" borderId="12" xfId="1" applyFont="1" applyBorder="1" applyAlignment="1">
      <alignment horizontal="center" vertical="center"/>
    </xf>
    <xf numFmtId="38" fontId="2" fillId="0" borderId="12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center" vertical="center"/>
    </xf>
    <xf numFmtId="38" fontId="2" fillId="0" borderId="7" xfId="1" applyFont="1" applyBorder="1" applyAlignment="1" applyProtection="1">
      <alignment horizontal="right" vertical="center"/>
      <protection locked="0"/>
    </xf>
    <xf numFmtId="38" fontId="15" fillId="0" borderId="7" xfId="1" applyFont="1" applyBorder="1" applyAlignment="1" applyProtection="1">
      <alignment horizontal="right" vertical="center"/>
      <protection locked="0"/>
    </xf>
    <xf numFmtId="38" fontId="2" fillId="0" borderId="16" xfId="1" applyFont="1" applyBorder="1" applyAlignment="1" applyProtection="1">
      <alignment horizontal="right" vertical="center"/>
      <protection locked="0"/>
    </xf>
    <xf numFmtId="38" fontId="15" fillId="3" borderId="1" xfId="1" applyFont="1" applyFill="1" applyBorder="1" applyAlignment="1" applyProtection="1">
      <alignment horizontal="right" vertical="center"/>
      <protection locked="0"/>
    </xf>
    <xf numFmtId="38" fontId="2" fillId="3" borderId="1" xfId="1" applyFont="1" applyFill="1" applyBorder="1" applyAlignment="1" applyProtection="1">
      <alignment horizontal="right" vertical="center"/>
      <protection locked="0"/>
    </xf>
    <xf numFmtId="38" fontId="2" fillId="0" borderId="0" xfId="1" applyFont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2" fillId="0" borderId="7" xfId="1" applyFont="1" applyBorder="1" applyProtection="1">
      <alignment vertical="center"/>
      <protection locked="0"/>
    </xf>
    <xf numFmtId="38" fontId="2" fillId="0" borderId="9" xfId="1" applyFont="1" applyBorder="1" applyProtection="1">
      <alignment vertical="center"/>
      <protection locked="0"/>
    </xf>
    <xf numFmtId="38" fontId="15" fillId="3" borderId="6" xfId="1" applyFont="1" applyFill="1" applyBorder="1" applyProtection="1">
      <alignment vertical="center"/>
      <protection locked="0"/>
    </xf>
    <xf numFmtId="38" fontId="2" fillId="0" borderId="3" xfId="1" applyFont="1" applyBorder="1">
      <alignment vertical="center"/>
    </xf>
    <xf numFmtId="38" fontId="2" fillId="0" borderId="11" xfId="1" applyFont="1" applyBorder="1" applyProtection="1">
      <alignment vertical="center"/>
      <protection locked="0"/>
    </xf>
    <xf numFmtId="38" fontId="2" fillId="0" borderId="14" xfId="1" applyFont="1" applyBorder="1" applyProtection="1">
      <alignment vertical="center"/>
      <protection locked="0"/>
    </xf>
    <xf numFmtId="38" fontId="2" fillId="0" borderId="15" xfId="1" applyFont="1" applyBorder="1">
      <alignment vertical="center"/>
    </xf>
    <xf numFmtId="38" fontId="15" fillId="0" borderId="11" xfId="1" applyFont="1" applyBorder="1" applyProtection="1">
      <alignment vertical="center"/>
      <protection locked="0"/>
    </xf>
    <xf numFmtId="38" fontId="15" fillId="0" borderId="14" xfId="1" applyFont="1" applyBorder="1" applyProtection="1">
      <alignment vertical="center"/>
      <protection locked="0"/>
    </xf>
    <xf numFmtId="38" fontId="2" fillId="0" borderId="11" xfId="1" applyFont="1" applyBorder="1" applyAlignment="1" applyProtection="1">
      <alignment vertical="center" shrinkToFit="1"/>
      <protection locked="0"/>
    </xf>
    <xf numFmtId="38" fontId="15" fillId="0" borderId="11" xfId="1" applyFont="1" applyBorder="1" applyAlignment="1" applyProtection="1">
      <alignment vertical="center" shrinkToFit="1"/>
      <protection locked="0"/>
    </xf>
    <xf numFmtId="38" fontId="2" fillId="0" borderId="1" xfId="1" applyFont="1" applyBorder="1" applyAlignment="1">
      <alignment horizontal="center" vertical="center"/>
    </xf>
    <xf numFmtId="38" fontId="2" fillId="0" borderId="7" xfId="1" applyFont="1" applyBorder="1" applyProtection="1">
      <alignment vertical="center"/>
      <protection locked="0"/>
    </xf>
    <xf numFmtId="38" fontId="2" fillId="0" borderId="12" xfId="1" applyFont="1" applyBorder="1" applyProtection="1">
      <alignment vertical="center"/>
      <protection locked="0"/>
    </xf>
    <xf numFmtId="38" fontId="2" fillId="0" borderId="6" xfId="1" applyFont="1" applyBorder="1" applyProtection="1">
      <alignment vertical="center"/>
      <protection locked="0"/>
    </xf>
    <xf numFmtId="38" fontId="2" fillId="0" borderId="1" xfId="1" applyFont="1" applyBorder="1" applyProtection="1">
      <alignment vertical="center"/>
      <protection locked="0"/>
    </xf>
    <xf numFmtId="38" fontId="2" fillId="0" borderId="28" xfId="1" applyFont="1" applyBorder="1">
      <alignment vertical="center"/>
    </xf>
    <xf numFmtId="38" fontId="2" fillId="0" borderId="29" xfId="1" applyFont="1" applyBorder="1">
      <alignment vertical="center"/>
    </xf>
    <xf numFmtId="38" fontId="12" fillId="8" borderId="30" xfId="1" applyFont="1" applyFill="1" applyBorder="1">
      <alignment vertical="center"/>
    </xf>
    <xf numFmtId="38" fontId="2" fillId="0" borderId="1" xfId="1" applyFont="1" applyBorder="1">
      <alignment vertical="center"/>
    </xf>
    <xf numFmtId="38" fontId="2" fillId="2" borderId="1" xfId="1" applyFont="1" applyFill="1" applyBorder="1" applyProtection="1">
      <alignment vertical="center"/>
      <protection locked="0"/>
    </xf>
  </cellXfs>
  <cellStyles count="4">
    <cellStyle name="桁区切り" xfId="1" builtinId="6"/>
    <cellStyle name="標準" xfId="0" builtinId="0"/>
    <cellStyle name="標準 2" xfId="2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</xdr:colOff>
      <xdr:row>3</xdr:row>
      <xdr:rowOff>26670</xdr:rowOff>
    </xdr:from>
    <xdr:to>
      <xdr:col>19</xdr:col>
      <xdr:colOff>354354</xdr:colOff>
      <xdr:row>17</xdr:row>
      <xdr:rowOff>59053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97F683DC-D576-422E-972B-0D8908B615B8}"/>
            </a:ext>
          </a:extLst>
        </xdr:cNvPr>
        <xdr:cNvSpPr/>
      </xdr:nvSpPr>
      <xdr:spPr>
        <a:xfrm>
          <a:off x="8865870" y="788670"/>
          <a:ext cx="6995184" cy="2947033"/>
        </a:xfrm>
        <a:prstGeom prst="wedgeRectCallout">
          <a:avLst>
            <a:gd name="adj1" fmla="val -43483"/>
            <a:gd name="adj2" fmla="val 5535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50" b="1" i="0" u="none" strike="noStrike" baseline="0">
              <a:solidFill>
                <a:srgbClr val="003366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rgbClr val="003366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・実施協定を締結する共同機関がある場合は、各機関の費用の内訳が明確となるよう作成してください。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・「負担対象費用」積算額は自動計算で入力不要です。</a:t>
          </a:r>
          <a:endParaRPr lang="en-US" altLang="ja-JP" sz="16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lang="en-US" altLang="ja-JP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シート目以降の各費目合計金額が自動入力されます</a:t>
          </a:r>
          <a:r>
            <a:rPr lang="ja-JP" altLang="ja-JP" sz="105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費</a:t>
          </a:r>
          <a:r>
            <a:rPr lang="ja-JP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い。規則もしくは直近の財務諸表の一般管理費率と10％を比較して、</a:t>
          </a:r>
          <a:endParaRPr lang="ja-JP" altLang="ja-JP" sz="1600">
            <a:effectLst/>
          </a:endParaRPr>
        </a:p>
        <a:p>
          <a:pPr rtl="0"/>
          <a:r>
            <a:rPr lang="ja-JP" altLang="ja-JP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いれか低い率で計算してください。それよりさらに下回る率を希望する場合は、その率を一般管理費率とします。）</a:t>
          </a:r>
          <a:endParaRPr lang="ja-JP" altLang="ja-JP" sz="1600">
            <a:effectLst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・一般管理費率（小数点以下第</a:t>
          </a:r>
          <a:r>
            <a:rPr lang="en-US" altLang="ja-JP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6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位まで）のみ入力してください。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（一般管理費は、実施機関の規則もしくは直近の財務諸表の一般管理費率と</a:t>
          </a:r>
          <a:r>
            <a:rPr lang="en-US" altLang="ja-JP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10</a:t>
          </a: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％を比較して、いずれか低い率です。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それよりさらに下回る率を希望する場合は、その率を一般管理費率とします。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また、</a:t>
          </a:r>
          <a:r>
            <a:rPr lang="ja-JP" altLang="en-US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算出した一般管理費率は、小数点以下第</a:t>
          </a:r>
          <a:r>
            <a:rPr lang="en-US" altLang="ja-JP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altLang="en-US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位以下切捨とし、小数点以下第</a:t>
          </a:r>
          <a:r>
            <a:rPr lang="en-US" altLang="ja-JP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altLang="en-US" sz="105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位までを入力</a:t>
          </a:r>
          <a:r>
            <a:rPr lang="ja-JP" altLang="en-US" sz="105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）　　</a:t>
          </a:r>
          <a:endParaRPr lang="en-US" altLang="ja-JP" sz="105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05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・自動計算された一般管理費は、円未満は切捨となります。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消費税免税事業者の場合は、消費税相当額を計上することはできません。</a:t>
          </a:r>
          <a:endParaRPr lang="ja-JP" altLang="en-US" sz="1050" b="1" i="0" u="sng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137622</xdr:colOff>
      <xdr:row>8</xdr:row>
      <xdr:rowOff>403413</xdr:rowOff>
    </xdr:from>
    <xdr:to>
      <xdr:col>10</xdr:col>
      <xdr:colOff>59765</xdr:colOff>
      <xdr:row>10</xdr:row>
      <xdr:rowOff>1</xdr:rowOff>
    </xdr:to>
    <xdr:sp macro="" textlink="">
      <xdr:nvSpPr>
        <xdr:cNvPr id="8" name="四角形吹き出し 4">
          <a:extLst>
            <a:ext uri="{FF2B5EF4-FFF2-40B4-BE49-F238E27FC236}">
              <a16:creationId xmlns:a16="http://schemas.microsoft.com/office/drawing/2014/main" id="{C4D4D1D2-BBD0-4BF1-9A25-10F97A812A29}"/>
            </a:ext>
          </a:extLst>
        </xdr:cNvPr>
        <xdr:cNvSpPr/>
      </xdr:nvSpPr>
      <xdr:spPr>
        <a:xfrm>
          <a:off x="5755504" y="5901766"/>
          <a:ext cx="4322320" cy="918882"/>
        </a:xfrm>
        <a:prstGeom prst="wedgeRectCallout">
          <a:avLst>
            <a:gd name="adj1" fmla="val -51949"/>
            <a:gd name="adj2" fmla="val 7287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</xdr:txBody>
    </xdr:sp>
    <xdr:clientData/>
  </xdr:twoCellAnchor>
  <xdr:twoCellAnchor>
    <xdr:from>
      <xdr:col>0</xdr:col>
      <xdr:colOff>22412</xdr:colOff>
      <xdr:row>5</xdr:row>
      <xdr:rowOff>89648</xdr:rowOff>
    </xdr:from>
    <xdr:to>
      <xdr:col>1</xdr:col>
      <xdr:colOff>804346</xdr:colOff>
      <xdr:row>7</xdr:row>
      <xdr:rowOff>261471</xdr:rowOff>
    </xdr:to>
    <xdr:sp macro="" textlink="">
      <xdr:nvSpPr>
        <xdr:cNvPr id="2" name="四角形吹き出し 3">
          <a:extLst>
            <a:ext uri="{FF2B5EF4-FFF2-40B4-BE49-F238E27FC236}">
              <a16:creationId xmlns:a16="http://schemas.microsoft.com/office/drawing/2014/main" id="{E1E90769-8C6F-49BC-A63D-1F092F50DACD}"/>
            </a:ext>
          </a:extLst>
        </xdr:cNvPr>
        <xdr:cNvSpPr/>
      </xdr:nvSpPr>
      <xdr:spPr>
        <a:xfrm>
          <a:off x="22412" y="2965824"/>
          <a:ext cx="2447875" cy="1919941"/>
        </a:xfrm>
        <a:prstGeom prst="wedgeRectCallout">
          <a:avLst>
            <a:gd name="adj1" fmla="val -4047"/>
            <a:gd name="adj2" fmla="val -6181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・できるだけレンタルで対応可能かを検討し、レンタルで対応できる場合は、その他の費目のその他（諸経費）に計上してください。</a:t>
          </a: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956235</xdr:colOff>
      <xdr:row>5</xdr:row>
      <xdr:rowOff>97117</xdr:rowOff>
    </xdr:from>
    <xdr:to>
      <xdr:col>2</xdr:col>
      <xdr:colOff>463176</xdr:colOff>
      <xdr:row>7</xdr:row>
      <xdr:rowOff>231589</xdr:rowOff>
    </xdr:to>
    <xdr:sp macro="" textlink="">
      <xdr:nvSpPr>
        <xdr:cNvPr id="10" name="四角形吹き出し 2">
          <a:extLst>
            <a:ext uri="{FF2B5EF4-FFF2-40B4-BE49-F238E27FC236}">
              <a16:creationId xmlns:a16="http://schemas.microsoft.com/office/drawing/2014/main" id="{CD7F198A-BA30-4631-BA69-4F5E5B192858}"/>
            </a:ext>
          </a:extLst>
        </xdr:cNvPr>
        <xdr:cNvSpPr/>
      </xdr:nvSpPr>
      <xdr:spPr>
        <a:xfrm>
          <a:off x="2622176" y="2973293"/>
          <a:ext cx="1397000" cy="1882590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「仕様（メーカー・型番・規格）」の欄には、そのものが特定できるように全て記入してください。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3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5</xdr:col>
      <xdr:colOff>493059</xdr:colOff>
      <xdr:row>5</xdr:row>
      <xdr:rowOff>119529</xdr:rowOff>
    </xdr:from>
    <xdr:to>
      <xdr:col>8</xdr:col>
      <xdr:colOff>493059</xdr:colOff>
      <xdr:row>7</xdr:row>
      <xdr:rowOff>156883</xdr:rowOff>
    </xdr:to>
    <xdr:sp macro="" textlink="">
      <xdr:nvSpPr>
        <xdr:cNvPr id="11" name="四角形吹き出し 4">
          <a:extLst>
            <a:ext uri="{FF2B5EF4-FFF2-40B4-BE49-F238E27FC236}">
              <a16:creationId xmlns:a16="http://schemas.microsoft.com/office/drawing/2014/main" id="{510B3B17-7334-43FF-808A-724996A2D277}"/>
            </a:ext>
          </a:extLst>
        </xdr:cNvPr>
        <xdr:cNvSpPr/>
      </xdr:nvSpPr>
      <xdr:spPr>
        <a:xfrm>
          <a:off x="5453530" y="2995705"/>
          <a:ext cx="1389529" cy="1785472"/>
        </a:xfrm>
        <a:prstGeom prst="wedgeRectCallout">
          <a:avLst>
            <a:gd name="adj1" fmla="val -7431"/>
            <a:gd name="adj2" fmla="val -6635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1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「取得予定月」の欄には、使用日程を考えて、必ず、取得月の予定を記入してください。</a:t>
          </a:r>
          <a:endParaRPr kumimoji="1" lang="ja-JP" altLang="en-US" sz="800" strike="noStrike" baseline="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9</xdr:col>
      <xdr:colOff>298823</xdr:colOff>
      <xdr:row>5</xdr:row>
      <xdr:rowOff>112058</xdr:rowOff>
    </xdr:from>
    <xdr:to>
      <xdr:col>9</xdr:col>
      <xdr:colOff>1720276</xdr:colOff>
      <xdr:row>7</xdr:row>
      <xdr:rowOff>127000</xdr:rowOff>
    </xdr:to>
    <xdr:sp macro="" textlink="">
      <xdr:nvSpPr>
        <xdr:cNvPr id="12" name="四角形吹き出し 5">
          <a:extLst>
            <a:ext uri="{FF2B5EF4-FFF2-40B4-BE49-F238E27FC236}">
              <a16:creationId xmlns:a16="http://schemas.microsoft.com/office/drawing/2014/main" id="{40FFEE26-4441-4E51-AF7B-D3FBA4B561B1}"/>
            </a:ext>
          </a:extLst>
        </xdr:cNvPr>
        <xdr:cNvSpPr/>
      </xdr:nvSpPr>
      <xdr:spPr>
        <a:xfrm>
          <a:off x="8494058" y="2988234"/>
          <a:ext cx="1421453" cy="1763060"/>
        </a:xfrm>
        <a:prstGeom prst="wedgeRectCallout">
          <a:avLst>
            <a:gd name="adj1" fmla="val -7431"/>
            <a:gd name="adj2" fmla="val -6635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「用途」の欄には、使用目的を記入してください。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2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10</xdr:col>
      <xdr:colOff>1755589</xdr:colOff>
      <xdr:row>5</xdr:row>
      <xdr:rowOff>112060</xdr:rowOff>
    </xdr:from>
    <xdr:to>
      <xdr:col>12</xdr:col>
      <xdr:colOff>231588</xdr:colOff>
      <xdr:row>7</xdr:row>
      <xdr:rowOff>112060</xdr:rowOff>
    </xdr:to>
    <xdr:sp macro="" textlink="">
      <xdr:nvSpPr>
        <xdr:cNvPr id="13" name="四角形吹き出し 6">
          <a:extLst>
            <a:ext uri="{FF2B5EF4-FFF2-40B4-BE49-F238E27FC236}">
              <a16:creationId xmlns:a16="http://schemas.microsoft.com/office/drawing/2014/main" id="{A7125CDA-1129-403E-A88A-44474678E107}"/>
            </a:ext>
          </a:extLst>
        </xdr:cNvPr>
        <xdr:cNvSpPr/>
      </xdr:nvSpPr>
      <xdr:spPr>
        <a:xfrm>
          <a:off x="11773648" y="2988236"/>
          <a:ext cx="1434352" cy="1748118"/>
        </a:xfrm>
        <a:prstGeom prst="wedgeRectCallout">
          <a:avLst>
            <a:gd name="adj1" fmla="val -7431"/>
            <a:gd name="adj2" fmla="val -6635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「使用期間または頻度」の欄についても必ず記入してください。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10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21</xdr:row>
      <xdr:rowOff>92573</xdr:rowOff>
    </xdr:from>
    <xdr:to>
      <xdr:col>3</xdr:col>
      <xdr:colOff>190500</xdr:colOff>
      <xdr:row>27</xdr:row>
      <xdr:rowOff>313764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1A0041C-0792-46A6-ADF5-326F3C2647D7}"/>
            </a:ext>
          </a:extLst>
        </xdr:cNvPr>
        <xdr:cNvSpPr/>
      </xdr:nvSpPr>
      <xdr:spPr>
        <a:xfrm>
          <a:off x="1193987" y="7480985"/>
          <a:ext cx="2612278" cy="2507191"/>
        </a:xfrm>
        <a:prstGeom prst="wedgeRectCallout">
          <a:avLst>
            <a:gd name="adj1" fmla="val -421"/>
            <a:gd name="adj2" fmla="val -7084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2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・消耗品は、使用目的毎に分けて記入してください。「分類」の欄に、その分類にあったタイトルを記入してください。</a:t>
          </a:r>
        </a:p>
        <a:p>
          <a:pPr>
            <a:lnSpc>
              <a:spcPts val="12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ja-JP" altLang="en-US" sz="1050" u="none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品名については○○</a:t>
          </a:r>
          <a:r>
            <a:rPr kumimoji="1" lang="ja-JP" altLang="en-US" sz="105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一式と記入しても構いませんが、予定している内訳の</a:t>
          </a:r>
          <a:r>
            <a:rPr kumimoji="1" lang="en-US" altLang="ja-JP" sz="105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</a:t>
          </a:r>
          <a:r>
            <a:rPr kumimoji="1" lang="ja-JP" altLang="en-US" sz="1050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つ以上の品名を記入してください。</a:t>
          </a:r>
          <a:r>
            <a:rPr lang="ja-JP" altLang="ja-JP" sz="1050" b="1">
              <a:solidFill>
                <a:schemeClr val="tx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具体的な品名等を記載せず、「消耗品一式」と記載することは認めません。</a:t>
          </a:r>
          <a:endParaRPr kumimoji="1" lang="ja-JP" altLang="en-US" sz="1050" b="1" u="none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ja-JP" altLang="en-US" sz="1050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717609</xdr:colOff>
      <xdr:row>20</xdr:row>
      <xdr:rowOff>157070</xdr:rowOff>
    </xdr:from>
    <xdr:to>
      <xdr:col>7</xdr:col>
      <xdr:colOff>1792941</xdr:colOff>
      <xdr:row>23</xdr:row>
      <xdr:rowOff>145677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5D8A8D42-83D6-4512-BE2E-A3B17FD25110}"/>
            </a:ext>
          </a:extLst>
        </xdr:cNvPr>
        <xdr:cNvSpPr/>
      </xdr:nvSpPr>
      <xdr:spPr>
        <a:xfrm>
          <a:off x="7060138" y="7160746"/>
          <a:ext cx="2240744" cy="1131607"/>
        </a:xfrm>
        <a:prstGeom prst="wedgeRectCallout">
          <a:avLst>
            <a:gd name="adj1" fmla="val -8104"/>
            <a:gd name="adj2" fmla="val -7169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「用途」の欄には、使用目的を記入してください。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524773</xdr:colOff>
      <xdr:row>24</xdr:row>
      <xdr:rowOff>321161</xdr:rowOff>
    </xdr:from>
    <xdr:to>
      <xdr:col>8</xdr:col>
      <xdr:colOff>784411</xdr:colOff>
      <xdr:row>29</xdr:row>
      <xdr:rowOff>190500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B2673F8E-7860-4904-8E0A-1B0CCE42629A}"/>
            </a:ext>
          </a:extLst>
        </xdr:cNvPr>
        <xdr:cNvSpPr/>
      </xdr:nvSpPr>
      <xdr:spPr>
        <a:xfrm>
          <a:off x="6635714" y="8852573"/>
          <a:ext cx="4278815" cy="1774339"/>
        </a:xfrm>
        <a:prstGeom prst="wedgeRectCallout">
          <a:avLst>
            <a:gd name="adj1" fmla="val -63305"/>
            <a:gd name="adj2" fmla="val 4552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・「軽減税率（消費税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8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％）適用」となる場合は、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緑色セルの欄に対象となる金額を枠外（赤枠）で積算してく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ださい。</a:t>
          </a: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積算された合計金額が自動入力されます。</a:t>
          </a:r>
        </a:p>
        <a:p>
          <a:pPr>
            <a:lnSpc>
              <a:spcPts val="12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8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150908</xdr:colOff>
      <xdr:row>1</xdr:row>
      <xdr:rowOff>106771</xdr:rowOff>
    </xdr:from>
    <xdr:to>
      <xdr:col>21</xdr:col>
      <xdr:colOff>402167</xdr:colOff>
      <xdr:row>4</xdr:row>
      <xdr:rowOff>135469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D65A9139-3E45-4283-ADFE-32B537BA0C7B}"/>
            </a:ext>
          </a:extLst>
        </xdr:cNvPr>
        <xdr:cNvSpPr/>
      </xdr:nvSpPr>
      <xdr:spPr>
        <a:xfrm>
          <a:off x="6462061" y="312959"/>
          <a:ext cx="3236506" cy="808628"/>
        </a:xfrm>
        <a:prstGeom prst="wedgeRectCallout">
          <a:avLst>
            <a:gd name="adj1" fmla="val -27548"/>
            <a:gd name="adj2" fmla="val 7632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u="none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 u="non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</a:p>
        <a:p>
          <a:pPr>
            <a:lnSpc>
              <a:spcPts val="1200"/>
            </a:lnSpc>
          </a:pPr>
          <a:endParaRPr kumimoji="1" lang="ja-JP" altLang="en-US" sz="1050" u="sng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0</xdr:col>
      <xdr:colOff>206587</xdr:colOff>
      <xdr:row>11</xdr:row>
      <xdr:rowOff>153234</xdr:rowOff>
    </xdr:from>
    <xdr:to>
      <xdr:col>4</xdr:col>
      <xdr:colOff>520277</xdr:colOff>
      <xdr:row>14</xdr:row>
      <xdr:rowOff>257737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54E97CBD-252C-49FF-9AB5-34DA0EF8E660}"/>
            </a:ext>
          </a:extLst>
        </xdr:cNvPr>
        <xdr:cNvSpPr/>
      </xdr:nvSpPr>
      <xdr:spPr>
        <a:xfrm>
          <a:off x="206587" y="5038999"/>
          <a:ext cx="3092749" cy="2222414"/>
        </a:xfrm>
        <a:prstGeom prst="wedgeRectCallout">
          <a:avLst>
            <a:gd name="adj1" fmla="val 17729"/>
            <a:gd name="adj2" fmla="val -5976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・「雇用形態」の欄は、直雇用、出向者、派遣職員、その他の区分を記入してください。（ドロップダウンリストで選択）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その他を選択した場合は、備考欄に雇用形態を記入してください。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eaLnBrk="1" fontAlgn="auto" latinLnBrk="0" hangingPunct="1"/>
          <a:endParaRPr lang="ja-JP" altLang="ja-JP" sz="105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・各規則（単価の根拠となるもの。非常勤職員</a:t>
          </a:r>
          <a:endParaRPr lang="ja-JP" altLang="ja-JP" sz="1050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規則、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交通費（通勤手当）等の規則も含む）、</a:t>
          </a:r>
          <a:endParaRPr lang="ja-JP" altLang="ja-JP" sz="1050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労働条件通知書、雇用を必要とする理由書等</a:t>
          </a:r>
          <a:endParaRPr lang="ja-JP" altLang="ja-JP" sz="1050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の提出をお願いすることがあります。</a:t>
          </a: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4</xdr:col>
      <xdr:colOff>705273</xdr:colOff>
      <xdr:row>11</xdr:row>
      <xdr:rowOff>209065</xdr:rowOff>
    </xdr:from>
    <xdr:to>
      <xdr:col>9</xdr:col>
      <xdr:colOff>221617</xdr:colOff>
      <xdr:row>13</xdr:row>
      <xdr:rowOff>571500</xdr:rowOff>
    </xdr:to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E9F3D8FD-ECF7-41B2-844D-0D453A3A3CB6}"/>
            </a:ext>
          </a:extLst>
        </xdr:cNvPr>
        <xdr:cNvSpPr/>
      </xdr:nvSpPr>
      <xdr:spPr>
        <a:xfrm>
          <a:off x="3534198" y="5123965"/>
          <a:ext cx="1392769" cy="1791185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「単位」の欄には、本給単価の単位（月、日、時（時間））を記入してください。（ドロップダウンリストで選択）</a:t>
          </a:r>
        </a:p>
      </xdr:txBody>
    </xdr:sp>
    <xdr:clientData/>
  </xdr:twoCellAnchor>
  <xdr:twoCellAnchor>
    <xdr:from>
      <xdr:col>10</xdr:col>
      <xdr:colOff>164264</xdr:colOff>
      <xdr:row>11</xdr:row>
      <xdr:rowOff>256825</xdr:rowOff>
    </xdr:from>
    <xdr:to>
      <xdr:col>18</xdr:col>
      <xdr:colOff>313863</xdr:colOff>
      <xdr:row>13</xdr:row>
      <xdr:rowOff>295275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AF6B5E13-764C-402B-B13F-E6311BF5244C}"/>
            </a:ext>
          </a:extLst>
        </xdr:cNvPr>
        <xdr:cNvSpPr/>
      </xdr:nvSpPr>
      <xdr:spPr>
        <a:xfrm>
          <a:off x="5145839" y="5171725"/>
          <a:ext cx="2359399" cy="1467200"/>
        </a:xfrm>
        <a:prstGeom prst="wedgeRectCallout">
          <a:avLst>
            <a:gd name="adj1" fmla="val -16937"/>
            <a:gd name="adj2" fmla="val -7716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「従事月数・日数・時間数」の欄には、本給単位に合わせて、単位が月額の場合は該当する月に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"1"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を、日額の場合には日数、時間給の場合には時間数を記入してください。</a:t>
          </a:r>
        </a:p>
      </xdr:txBody>
    </xdr:sp>
    <xdr:clientData/>
  </xdr:twoCellAnchor>
  <xdr:twoCellAnchor>
    <xdr:from>
      <xdr:col>20</xdr:col>
      <xdr:colOff>148168</xdr:colOff>
      <xdr:row>13</xdr:row>
      <xdr:rowOff>482600</xdr:rowOff>
    </xdr:from>
    <xdr:to>
      <xdr:col>25</xdr:col>
      <xdr:colOff>444500</xdr:colOff>
      <xdr:row>14</xdr:row>
      <xdr:rowOff>679451</xdr:rowOff>
    </xdr:to>
    <xdr:sp macro="" textlink="">
      <xdr:nvSpPr>
        <xdr:cNvPr id="9" name="四角形吹き出し 4">
          <a:extLst>
            <a:ext uri="{FF2B5EF4-FFF2-40B4-BE49-F238E27FC236}">
              <a16:creationId xmlns:a16="http://schemas.microsoft.com/office/drawing/2014/main" id="{3C3ACD73-D8EF-469A-A015-E4974BCB090C}"/>
            </a:ext>
          </a:extLst>
        </xdr:cNvPr>
        <xdr:cNvSpPr/>
      </xdr:nvSpPr>
      <xdr:spPr>
        <a:xfrm>
          <a:off x="8879418" y="6800850"/>
          <a:ext cx="4055532" cy="908051"/>
        </a:xfrm>
        <a:prstGeom prst="wedgeRectCallout">
          <a:avLst>
            <a:gd name="adj1" fmla="val -53705"/>
            <a:gd name="adj2" fmla="val 10104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青色セルの欄に対象となる金額の合計額を記入をしてください。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1701087</xdr:colOff>
      <xdr:row>0</xdr:row>
      <xdr:rowOff>45141</xdr:rowOff>
    </xdr:from>
    <xdr:to>
      <xdr:col>3</xdr:col>
      <xdr:colOff>2581274</xdr:colOff>
      <xdr:row>3</xdr:row>
      <xdr:rowOff>171450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E9B7D9CA-8187-4C1B-8AD3-2D8E7F59C8B0}"/>
            </a:ext>
          </a:extLst>
        </xdr:cNvPr>
        <xdr:cNvSpPr/>
      </xdr:nvSpPr>
      <xdr:spPr>
        <a:xfrm>
          <a:off x="3110787" y="45141"/>
          <a:ext cx="3851987" cy="726384"/>
        </a:xfrm>
        <a:prstGeom prst="wedgeRectCallout">
          <a:avLst>
            <a:gd name="adj1" fmla="val -33932"/>
            <a:gd name="adj2" fmla="val 6714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</xdr:col>
      <xdr:colOff>468631</xdr:colOff>
      <xdr:row>11</xdr:row>
      <xdr:rowOff>150494</xdr:rowOff>
    </xdr:from>
    <xdr:to>
      <xdr:col>5</xdr:col>
      <xdr:colOff>1250950</xdr:colOff>
      <xdr:row>14</xdr:row>
      <xdr:rowOff>232409</xdr:rowOff>
    </xdr:to>
    <xdr:sp macro="" textlink="">
      <xdr:nvSpPr>
        <xdr:cNvPr id="3" name="四角形吹き出し 4">
          <a:extLst>
            <a:ext uri="{FF2B5EF4-FFF2-40B4-BE49-F238E27FC236}">
              <a16:creationId xmlns:a16="http://schemas.microsoft.com/office/drawing/2014/main" id="{6362DC78-3027-4550-B2DD-0157E5B70F3C}"/>
            </a:ext>
          </a:extLst>
        </xdr:cNvPr>
        <xdr:cNvSpPr/>
      </xdr:nvSpPr>
      <xdr:spPr>
        <a:xfrm>
          <a:off x="4481831" y="2792094"/>
          <a:ext cx="4249419" cy="843915"/>
        </a:xfrm>
        <a:prstGeom prst="wedgeRectCallout">
          <a:avLst>
            <a:gd name="adj1" fmla="val -129"/>
            <a:gd name="adj2" fmla="val 9553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0</xdr:col>
      <xdr:colOff>25400</xdr:colOff>
      <xdr:row>10</xdr:row>
      <xdr:rowOff>20955</xdr:rowOff>
    </xdr:from>
    <xdr:to>
      <xdr:col>2</xdr:col>
      <xdr:colOff>751918</xdr:colOff>
      <xdr:row>14</xdr:row>
      <xdr:rowOff>103449</xdr:rowOff>
    </xdr:to>
    <xdr:sp macro="" textlink="">
      <xdr:nvSpPr>
        <xdr:cNvPr id="5" name="四角形吹き出し 3">
          <a:extLst>
            <a:ext uri="{FF2B5EF4-FFF2-40B4-BE49-F238E27FC236}">
              <a16:creationId xmlns:a16="http://schemas.microsoft.com/office/drawing/2014/main" id="{DBCDBBCF-67D6-4A1E-BB7D-A6C42DA3D73B}"/>
            </a:ext>
          </a:extLst>
        </xdr:cNvPr>
        <xdr:cNvSpPr/>
      </xdr:nvSpPr>
      <xdr:spPr>
        <a:xfrm>
          <a:off x="25400" y="2408555"/>
          <a:ext cx="3818968" cy="1098494"/>
        </a:xfrm>
        <a:prstGeom prst="wedgeRectCallout">
          <a:avLst>
            <a:gd name="adj1" fmla="val -17689"/>
            <a:gd name="adj2" fmla="val -74176"/>
          </a:avLst>
        </a:prstGeom>
        <a:solidFill>
          <a:schemeClr val="bg1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各規則（規則、単価表、課税・不課税の根拠資料、謝礼の対価を確認できる書類）等の提出をお願いすることがあります。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</a:rPr>
            <a:t>・学生等への労務による作業代は、謝金となります。</a:t>
          </a:r>
          <a:endParaRPr lang="ja-JP" altLang="ja-JP" sz="1050">
            <a:solidFill>
              <a:sysClr val="windowText" lastClr="000000"/>
            </a:solidFill>
            <a:effectLst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291942</xdr:colOff>
      <xdr:row>1</xdr:row>
      <xdr:rowOff>18472</xdr:rowOff>
    </xdr:from>
    <xdr:to>
      <xdr:col>19</xdr:col>
      <xdr:colOff>466329</xdr:colOff>
      <xdr:row>26</xdr:row>
      <xdr:rowOff>135097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87C93BD-F282-4F34-9630-B1D209CABBF7}"/>
            </a:ext>
          </a:extLst>
        </xdr:cNvPr>
        <xdr:cNvSpPr/>
      </xdr:nvSpPr>
      <xdr:spPr>
        <a:xfrm>
          <a:off x="291942" y="187144"/>
          <a:ext cx="11237278" cy="4829516"/>
        </a:xfrm>
        <a:prstGeom prst="rect">
          <a:avLst/>
        </a:prstGeom>
        <a:noFill/>
        <a:ln w="508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30427</xdr:colOff>
      <xdr:row>8</xdr:row>
      <xdr:rowOff>155789</xdr:rowOff>
    </xdr:from>
    <xdr:to>
      <xdr:col>17</xdr:col>
      <xdr:colOff>271196</xdr:colOff>
      <xdr:row>14</xdr:row>
      <xdr:rowOff>33071</xdr:rowOff>
    </xdr:to>
    <xdr:sp macro="" textlink="">
      <xdr:nvSpPr>
        <xdr:cNvPr id="3" name="四角形吹き出し 3">
          <a:extLst>
            <a:ext uri="{FF2B5EF4-FFF2-40B4-BE49-F238E27FC236}">
              <a16:creationId xmlns:a16="http://schemas.microsoft.com/office/drawing/2014/main" id="{C2887BE1-DDA6-4A29-854C-F49978626DD9}"/>
            </a:ext>
          </a:extLst>
        </xdr:cNvPr>
        <xdr:cNvSpPr/>
      </xdr:nvSpPr>
      <xdr:spPr>
        <a:xfrm>
          <a:off x="7557823" y="1663914"/>
          <a:ext cx="2754311" cy="1028220"/>
        </a:xfrm>
        <a:prstGeom prst="wedgeRectCallout">
          <a:avLst>
            <a:gd name="adj1" fmla="val -61490"/>
            <a:gd name="adj2" fmla="val -7890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（注）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本ページにおいて、</a:t>
          </a:r>
          <a:r>
            <a:rPr kumimoji="1" lang="ja-JP" altLang="en-US" sz="105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共同機関は「実施機関」を「共同機関」と読み替えてください。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134472</xdr:colOff>
      <xdr:row>36</xdr:row>
      <xdr:rowOff>132789</xdr:rowOff>
    </xdr:from>
    <xdr:to>
      <xdr:col>16</xdr:col>
      <xdr:colOff>2495739</xdr:colOff>
      <xdr:row>38</xdr:row>
      <xdr:rowOff>294526</xdr:rowOff>
    </xdr:to>
    <xdr:sp macro="" textlink="">
      <xdr:nvSpPr>
        <xdr:cNvPr id="2" name="四角形吹き出し 4">
          <a:extLst>
            <a:ext uri="{FF2B5EF4-FFF2-40B4-BE49-F238E27FC236}">
              <a16:creationId xmlns:a16="http://schemas.microsoft.com/office/drawing/2014/main" id="{37DA1EEA-37D0-4E2A-BED3-D8EDC2E4B7F4}"/>
            </a:ext>
          </a:extLst>
        </xdr:cNvPr>
        <xdr:cNvSpPr/>
      </xdr:nvSpPr>
      <xdr:spPr>
        <a:xfrm>
          <a:off x="9043148" y="11954995"/>
          <a:ext cx="4535209" cy="1080619"/>
        </a:xfrm>
        <a:prstGeom prst="wedgeRectCallout">
          <a:avLst>
            <a:gd name="adj1" fmla="val -53368"/>
            <a:gd name="adj2" fmla="val 3832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青色セルの欄に対象となる金額を枠外（赤枠）で積算してください。</a:t>
          </a:r>
        </a:p>
        <a:p>
          <a:pPr>
            <a:lnSpc>
              <a:spcPts val="10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積算された合計金額が自動入力されます。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141942</xdr:colOff>
      <xdr:row>32</xdr:row>
      <xdr:rowOff>306295</xdr:rowOff>
    </xdr:from>
    <xdr:to>
      <xdr:col>2</xdr:col>
      <xdr:colOff>433295</xdr:colOff>
      <xdr:row>36</xdr:row>
      <xdr:rowOff>134471</xdr:rowOff>
    </xdr:to>
    <xdr:sp macro="" textlink="">
      <xdr:nvSpPr>
        <xdr:cNvPr id="3" name="四角形吹き出し 4">
          <a:extLst>
            <a:ext uri="{FF2B5EF4-FFF2-40B4-BE49-F238E27FC236}">
              <a16:creationId xmlns:a16="http://schemas.microsoft.com/office/drawing/2014/main" id="{2066FD5C-FAB5-43DB-8FEC-1EF990EC0CAB}"/>
            </a:ext>
          </a:extLst>
        </xdr:cNvPr>
        <xdr:cNvSpPr/>
      </xdr:nvSpPr>
      <xdr:spPr>
        <a:xfrm>
          <a:off x="463177" y="10570883"/>
          <a:ext cx="1449294" cy="1143000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「行程」の欄には、起点と終点を記入してください。</a:t>
          </a:r>
        </a:p>
      </xdr:txBody>
    </xdr:sp>
    <xdr:clientData/>
  </xdr:twoCellAnchor>
  <xdr:twoCellAnchor>
    <xdr:from>
      <xdr:col>3</xdr:col>
      <xdr:colOff>22411</xdr:colOff>
      <xdr:row>33</xdr:row>
      <xdr:rowOff>14382</xdr:rowOff>
    </xdr:from>
    <xdr:to>
      <xdr:col>6</xdr:col>
      <xdr:colOff>11301</xdr:colOff>
      <xdr:row>36</xdr:row>
      <xdr:rowOff>115234</xdr:rowOff>
    </xdr:to>
    <xdr:sp macro="" textlink="">
      <xdr:nvSpPr>
        <xdr:cNvPr id="4" name="四角形吹き出し 5">
          <a:extLst>
            <a:ext uri="{FF2B5EF4-FFF2-40B4-BE49-F238E27FC236}">
              <a16:creationId xmlns:a16="http://schemas.microsoft.com/office/drawing/2014/main" id="{76AE6A37-2711-41D3-991F-B09A629C13E0}"/>
            </a:ext>
          </a:extLst>
        </xdr:cNvPr>
        <xdr:cNvSpPr/>
      </xdr:nvSpPr>
      <xdr:spPr>
        <a:xfrm>
          <a:off x="2216336" y="10736357"/>
          <a:ext cx="1458915" cy="1104152"/>
        </a:xfrm>
        <a:prstGeom prst="wedgeRectCallout">
          <a:avLst>
            <a:gd name="adj1" fmla="val -32749"/>
            <a:gd name="adj2" fmla="val -6845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「日程」の欄には、○泊○日、日帰り等を記入してください。</a:t>
          </a:r>
        </a:p>
      </xdr:txBody>
    </xdr:sp>
    <xdr:clientData/>
  </xdr:twoCellAnchor>
  <xdr:twoCellAnchor>
    <xdr:from>
      <xdr:col>6</xdr:col>
      <xdr:colOff>156882</xdr:colOff>
      <xdr:row>0</xdr:row>
      <xdr:rowOff>44824</xdr:rowOff>
    </xdr:from>
    <xdr:to>
      <xdr:col>13</xdr:col>
      <xdr:colOff>202626</xdr:colOff>
      <xdr:row>3</xdr:row>
      <xdr:rowOff>280146</xdr:rowOff>
    </xdr:to>
    <xdr:sp macro="" textlink="">
      <xdr:nvSpPr>
        <xdr:cNvPr id="6" name="四角形吹き出し 6">
          <a:extLst>
            <a:ext uri="{FF2B5EF4-FFF2-40B4-BE49-F238E27FC236}">
              <a16:creationId xmlns:a16="http://schemas.microsoft.com/office/drawing/2014/main" id="{279F382E-9C94-4F93-B343-2DBD069AF930}"/>
            </a:ext>
          </a:extLst>
        </xdr:cNvPr>
        <xdr:cNvSpPr/>
      </xdr:nvSpPr>
      <xdr:spPr>
        <a:xfrm>
          <a:off x="3827182" y="47999"/>
          <a:ext cx="4382794" cy="829047"/>
        </a:xfrm>
        <a:prstGeom prst="wedgeRectCallout">
          <a:avLst>
            <a:gd name="adj1" fmla="val -29798"/>
            <a:gd name="adj2" fmla="val 75275"/>
          </a:avLst>
        </a:prstGeom>
        <a:solidFill>
          <a:schemeClr val="bg1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・記載にあたっては、「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《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記入要領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》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旅費」シートをご確認ください。</a:t>
          </a:r>
        </a:p>
      </xdr:txBody>
    </xdr:sp>
    <xdr:clientData/>
  </xdr:twoCellAnchor>
  <xdr:twoCellAnchor>
    <xdr:from>
      <xdr:col>16</xdr:col>
      <xdr:colOff>150532</xdr:colOff>
      <xdr:row>32</xdr:row>
      <xdr:rowOff>179293</xdr:rowOff>
    </xdr:from>
    <xdr:to>
      <xdr:col>16</xdr:col>
      <xdr:colOff>2510118</xdr:colOff>
      <xdr:row>35</xdr:row>
      <xdr:rowOff>215154</xdr:rowOff>
    </xdr:to>
    <xdr:sp macro="" textlink="">
      <xdr:nvSpPr>
        <xdr:cNvPr id="7" name="四角形吹き出し 8">
          <a:extLst>
            <a:ext uri="{FF2B5EF4-FFF2-40B4-BE49-F238E27FC236}">
              <a16:creationId xmlns:a16="http://schemas.microsoft.com/office/drawing/2014/main" id="{E74A1FFC-23A5-4054-B4FE-89E73B3B8650}"/>
            </a:ext>
          </a:extLst>
        </xdr:cNvPr>
        <xdr:cNvSpPr/>
      </xdr:nvSpPr>
      <xdr:spPr>
        <a:xfrm>
          <a:off x="11383308" y="10533528"/>
          <a:ext cx="2359586" cy="1030944"/>
        </a:xfrm>
        <a:prstGeom prst="wedgeRectCallout">
          <a:avLst>
            <a:gd name="adj1" fmla="val 22581"/>
            <a:gd name="adj2" fmla="val -7681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「目的」には、業務計画書のどの部分に当たるか等内容について、予定を記入してください。</a:t>
          </a:r>
          <a:endParaRPr lang="ja-JP" altLang="ja-JP" sz="105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6</xdr:col>
      <xdr:colOff>12326</xdr:colOff>
      <xdr:row>56</xdr:row>
      <xdr:rowOff>7471</xdr:rowOff>
    </xdr:from>
    <xdr:to>
      <xdr:col>9</xdr:col>
      <xdr:colOff>635000</xdr:colOff>
      <xdr:row>60</xdr:row>
      <xdr:rowOff>100293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ADF4055-9DEC-4E66-9B2A-CCCD7F2CBEFB}"/>
            </a:ext>
          </a:extLst>
        </xdr:cNvPr>
        <xdr:cNvSpPr/>
      </xdr:nvSpPr>
      <xdr:spPr>
        <a:xfrm>
          <a:off x="3897032" y="16659412"/>
          <a:ext cx="2565027" cy="899646"/>
        </a:xfrm>
        <a:prstGeom prst="wedgeRectCallout">
          <a:avLst>
            <a:gd name="adj1" fmla="val 24081"/>
            <a:gd name="adj2" fmla="val -78435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0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100"/>
            </a:lnSpc>
          </a:pPr>
          <a:endParaRPr kumimoji="1" lang="en-US" altLang="ja-JP" sz="1050" b="1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000"/>
            </a:lnSpc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外国旅費の場合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「交通費」の欄は、航空運賃</a:t>
          </a:r>
          <a:r>
            <a:rPr kumimoji="1" lang="en-US" altLang="ja-JP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/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国内運賃等消費税課税分を分けて表示し、合計金額を記入してください。</a:t>
          </a:r>
        </a:p>
      </xdr:txBody>
    </xdr:sp>
    <xdr:clientData/>
  </xdr:twoCellAnchor>
  <xdr:twoCellAnchor>
    <xdr:from>
      <xdr:col>14</xdr:col>
      <xdr:colOff>235325</xdr:colOff>
      <xdr:row>57</xdr:row>
      <xdr:rowOff>168088</xdr:rowOff>
    </xdr:from>
    <xdr:to>
      <xdr:col>16</xdr:col>
      <xdr:colOff>2596592</xdr:colOff>
      <xdr:row>62</xdr:row>
      <xdr:rowOff>240177</xdr:rowOff>
    </xdr:to>
    <xdr:sp macro="" textlink="">
      <xdr:nvSpPr>
        <xdr:cNvPr id="9" name="四角形吹き出し 4">
          <a:extLst>
            <a:ext uri="{FF2B5EF4-FFF2-40B4-BE49-F238E27FC236}">
              <a16:creationId xmlns:a16="http://schemas.microsoft.com/office/drawing/2014/main" id="{FE222403-52BE-4BC4-81D5-A6D0A72F1E55}"/>
            </a:ext>
          </a:extLst>
        </xdr:cNvPr>
        <xdr:cNvSpPr/>
      </xdr:nvSpPr>
      <xdr:spPr>
        <a:xfrm>
          <a:off x="9144375" y="17147988"/>
          <a:ext cx="4532967" cy="1072214"/>
        </a:xfrm>
        <a:prstGeom prst="wedgeRectCallout">
          <a:avLst>
            <a:gd name="adj1" fmla="val -57074"/>
            <a:gd name="adj2" fmla="val 92244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青色セルの欄に対象となる金額を枠外（赤枠）で積算してください。</a:t>
          </a:r>
        </a:p>
        <a:p>
          <a:pPr>
            <a:lnSpc>
              <a:spcPts val="10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積算された合計金額が自動入力されます。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597535</xdr:colOff>
      <xdr:row>6</xdr:row>
      <xdr:rowOff>39843</xdr:rowOff>
    </xdr:from>
    <xdr:to>
      <xdr:col>6</xdr:col>
      <xdr:colOff>705273</xdr:colOff>
      <xdr:row>12</xdr:row>
      <xdr:rowOff>247227</xdr:rowOff>
    </xdr:to>
    <xdr:sp macro="" textlink="">
      <xdr:nvSpPr>
        <xdr:cNvPr id="11" name="四角形吹き出し 10">
          <a:extLst>
            <a:ext uri="{FF2B5EF4-FFF2-40B4-BE49-F238E27FC236}">
              <a16:creationId xmlns:a16="http://schemas.microsoft.com/office/drawing/2014/main" id="{B6E6AC85-A7C2-410F-9055-696312EE3CF7}"/>
            </a:ext>
          </a:extLst>
        </xdr:cNvPr>
        <xdr:cNvSpPr/>
      </xdr:nvSpPr>
      <xdr:spPr>
        <a:xfrm>
          <a:off x="4704715" y="1594323"/>
          <a:ext cx="4923578" cy="1944744"/>
        </a:xfrm>
        <a:prstGeom prst="wedgeRectCallout">
          <a:avLst>
            <a:gd name="adj1" fmla="val -34958"/>
            <a:gd name="adj2" fmla="val -5396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・赤字は記入例です。提出時には削除してください。</a:t>
          </a:r>
        </a:p>
        <a:p>
          <a:pPr>
            <a:lnSpc>
              <a:spcPts val="12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・各種別の「用途・目的」の所には、できるだけ具体的に内容を記入してください。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 各種別で根拠書類等の提出をお願いすることがあります。</a:t>
          </a: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 各経費についての根拠書類等：見積書、単価表、必要理由書等、外貨の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</a:t>
          </a:r>
          <a:r>
            <a:rPr kumimoji="1" lang="ja-JP" altLang="en-US" sz="1050" baseline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場合はレート表（消費税対象額にも注意）</a:t>
          </a:r>
        </a:p>
        <a:p>
          <a:pPr>
            <a:lnSpc>
              <a:spcPts val="13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4</xdr:col>
      <xdr:colOff>131657</xdr:colOff>
      <xdr:row>19</xdr:row>
      <xdr:rowOff>264796</xdr:rowOff>
    </xdr:from>
    <xdr:to>
      <xdr:col>6</xdr:col>
      <xdr:colOff>662940</xdr:colOff>
      <xdr:row>23</xdr:row>
      <xdr:rowOff>11430</xdr:rowOff>
    </xdr:to>
    <xdr:sp macro="" textlink="">
      <xdr:nvSpPr>
        <xdr:cNvPr id="6" name="四角形吹き出し 4">
          <a:extLst>
            <a:ext uri="{FF2B5EF4-FFF2-40B4-BE49-F238E27FC236}">
              <a16:creationId xmlns:a16="http://schemas.microsoft.com/office/drawing/2014/main" id="{9F528433-D1C4-49AF-A841-000A98822572}"/>
            </a:ext>
          </a:extLst>
        </xdr:cNvPr>
        <xdr:cNvSpPr/>
      </xdr:nvSpPr>
      <xdr:spPr>
        <a:xfrm>
          <a:off x="5303732" y="5694046"/>
          <a:ext cx="4284133" cy="1270634"/>
        </a:xfrm>
        <a:prstGeom prst="wedgeRectCallout">
          <a:avLst>
            <a:gd name="adj1" fmla="val -59701"/>
            <a:gd name="adj2" fmla="val 2296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>
            <a:lnSpc>
              <a:spcPts val="1300"/>
            </a:lnSpc>
          </a:pPr>
          <a:r>
            <a:rPr kumimoji="1" lang="ja-JP" altLang="en-US" sz="1050" b="1">
              <a:solidFill>
                <a:schemeClr val="tx2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（記入要領：作成の際は削除）</a:t>
          </a: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 b="1">
            <a:solidFill>
              <a:schemeClr val="tx2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軽減税率（消費税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8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％）適用」</a:t>
          </a: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緑色セルの欄に対象となる金額の合計額を記入をしてください。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300"/>
            </a:lnSpc>
          </a:pP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・「不・非課税取引」となる場合は、</a:t>
          </a:r>
          <a:endParaRPr kumimoji="1" lang="en-US" altLang="ja-JP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　青色セルの欄に対象となる金額の合計額を記入をしてください。</a:t>
          </a:r>
        </a:p>
        <a:p>
          <a:pPr algn="l">
            <a:lnSpc>
              <a:spcPts val="900"/>
            </a:lnSpc>
          </a:pPr>
          <a:endParaRPr kumimoji="1" lang="ja-JP" altLang="en-US" sz="105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/>
  <dimension ref="A1:J160"/>
  <sheetViews>
    <sheetView tabSelected="1" view="pageBreakPreview" zoomScaleNormal="100" zoomScaleSheetLayoutView="100" workbookViewId="0"/>
  </sheetViews>
  <sheetFormatPr defaultColWidth="8.88671875" defaultRowHeight="13.2" x14ac:dyDescent="0.2"/>
  <cols>
    <col min="1" max="1" width="2.77734375" style="1" customWidth="1"/>
    <col min="2" max="2" width="22.77734375" style="1" customWidth="1"/>
    <col min="3" max="3" width="14.6640625" style="1" customWidth="1"/>
    <col min="4" max="4" width="9.77734375" style="1" customWidth="1"/>
    <col min="5" max="5" width="24.6640625" style="1" customWidth="1"/>
    <col min="6" max="6" width="15.88671875" style="1" customWidth="1"/>
    <col min="7" max="7" width="21.88671875" style="1" customWidth="1"/>
    <col min="8" max="8" width="15.88671875" style="1" customWidth="1"/>
    <col min="9" max="10" width="8.88671875" style="6" customWidth="1"/>
    <col min="11" max="16384" width="8.88671875" style="1"/>
  </cols>
  <sheetData>
    <row r="1" spans="1:8" ht="14.4" x14ac:dyDescent="0.2">
      <c r="A1" s="56" t="s">
        <v>132</v>
      </c>
      <c r="C1" s="211" t="s">
        <v>274</v>
      </c>
    </row>
    <row r="2" spans="1:8" ht="15.75" customHeight="1" x14ac:dyDescent="0.2">
      <c r="H2" s="1" t="s">
        <v>38</v>
      </c>
    </row>
    <row r="3" spans="1:8" ht="30" customHeight="1" x14ac:dyDescent="0.2">
      <c r="A3" s="233" t="s">
        <v>75</v>
      </c>
      <c r="B3" s="233"/>
      <c r="C3" s="234" t="s">
        <v>0</v>
      </c>
      <c r="D3" s="235"/>
      <c r="E3" s="4" t="s">
        <v>111</v>
      </c>
      <c r="F3" s="104" t="s">
        <v>161</v>
      </c>
      <c r="G3" s="97" t="s">
        <v>110</v>
      </c>
      <c r="H3" s="7" t="s">
        <v>12</v>
      </c>
    </row>
    <row r="4" spans="1:8" ht="15.6" customHeight="1" x14ac:dyDescent="0.2">
      <c r="A4" s="237" t="s">
        <v>76</v>
      </c>
      <c r="B4" s="240" t="s">
        <v>39</v>
      </c>
      <c r="C4" s="228" t="s">
        <v>1</v>
      </c>
      <c r="D4" s="228"/>
      <c r="E4" s="77">
        <f>設備備品費!F10</f>
        <v>275000</v>
      </c>
      <c r="F4" s="96"/>
      <c r="G4" s="98">
        <f>設備備品費!F11</f>
        <v>0</v>
      </c>
      <c r="H4" s="29"/>
    </row>
    <row r="5" spans="1:8" ht="15.6" customHeight="1" x14ac:dyDescent="0.2">
      <c r="A5" s="238"/>
      <c r="B5" s="240"/>
      <c r="C5" s="228" t="s">
        <v>40</v>
      </c>
      <c r="D5" s="228"/>
      <c r="E5" s="77">
        <f>消耗品費!F29</f>
        <v>1145240</v>
      </c>
      <c r="F5" s="94">
        <f>消耗品費!F30</f>
        <v>2160</v>
      </c>
      <c r="G5" s="98">
        <f>消耗品費!F31</f>
        <v>0</v>
      </c>
      <c r="H5" s="29"/>
    </row>
    <row r="6" spans="1:8" ht="16.2" customHeight="1" x14ac:dyDescent="0.2">
      <c r="A6" s="238"/>
      <c r="B6" s="241"/>
      <c r="C6" s="233" t="s">
        <v>2</v>
      </c>
      <c r="D6" s="233"/>
      <c r="E6" s="78">
        <f>SUM(E4:E5)</f>
        <v>1420240</v>
      </c>
      <c r="F6" s="96"/>
      <c r="G6" s="99">
        <f>SUM(G4:G5)</f>
        <v>0</v>
      </c>
      <c r="H6" s="30"/>
    </row>
    <row r="7" spans="1:8" ht="16.2" customHeight="1" x14ac:dyDescent="0.2">
      <c r="A7" s="238"/>
      <c r="B7" s="228" t="s">
        <v>42</v>
      </c>
      <c r="C7" s="231" t="s">
        <v>3</v>
      </c>
      <c r="D7" s="232"/>
      <c r="E7" s="77">
        <f>人件費!AB16</f>
        <v>6939000</v>
      </c>
      <c r="F7" s="96"/>
      <c r="G7" s="98">
        <f>人件費!AB17</f>
        <v>5390000</v>
      </c>
      <c r="H7" s="29"/>
    </row>
    <row r="8" spans="1:8" ht="16.2" customHeight="1" x14ac:dyDescent="0.2">
      <c r="A8" s="238"/>
      <c r="B8" s="228"/>
      <c r="C8" s="231" t="s">
        <v>41</v>
      </c>
      <c r="D8" s="232"/>
      <c r="E8" s="77">
        <f>謝金!$E$16</f>
        <v>300000</v>
      </c>
      <c r="F8" s="96"/>
      <c r="G8" s="98">
        <f>謝金!$E$17</f>
        <v>200000</v>
      </c>
      <c r="H8" s="29"/>
    </row>
    <row r="9" spans="1:8" ht="16.2" customHeight="1" x14ac:dyDescent="0.2">
      <c r="A9" s="238"/>
      <c r="B9" s="228"/>
      <c r="C9" s="234" t="s">
        <v>2</v>
      </c>
      <c r="D9" s="235"/>
      <c r="E9" s="77">
        <f>SUM(E7:E8)</f>
        <v>7239000</v>
      </c>
      <c r="F9" s="96"/>
      <c r="G9" s="98">
        <f>SUM(G7:G8)</f>
        <v>5590000</v>
      </c>
      <c r="H9" s="29"/>
    </row>
    <row r="10" spans="1:8" ht="16.2" customHeight="1" x14ac:dyDescent="0.2">
      <c r="A10" s="238"/>
      <c r="B10" s="14" t="s">
        <v>43</v>
      </c>
      <c r="C10" s="231" t="s">
        <v>43</v>
      </c>
      <c r="D10" s="232"/>
      <c r="E10" s="77">
        <f>'旅費 '!N68</f>
        <v>3466692</v>
      </c>
      <c r="F10" s="96"/>
      <c r="G10" s="98">
        <f>'旅費 '!T38+'旅費 '!T63</f>
        <v>1726500</v>
      </c>
      <c r="H10" s="29"/>
    </row>
    <row r="11" spans="1:8" ht="16.2" customHeight="1" x14ac:dyDescent="0.2">
      <c r="A11" s="238"/>
      <c r="B11" s="242" t="s">
        <v>45</v>
      </c>
      <c r="C11" s="228" t="s">
        <v>44</v>
      </c>
      <c r="D11" s="228"/>
      <c r="E11" s="77">
        <f>その他!D7</f>
        <v>1216500</v>
      </c>
      <c r="F11" s="96"/>
      <c r="G11" s="98">
        <f>その他!D8</f>
        <v>0</v>
      </c>
      <c r="H11" s="29"/>
    </row>
    <row r="12" spans="1:8" ht="16.2" customHeight="1" x14ac:dyDescent="0.2">
      <c r="A12" s="238"/>
      <c r="B12" s="243"/>
      <c r="C12" s="228" t="s">
        <v>5</v>
      </c>
      <c r="D12" s="228"/>
      <c r="E12" s="77">
        <f>その他!D14</f>
        <v>132000</v>
      </c>
      <c r="F12" s="96"/>
      <c r="G12" s="98">
        <f>その他!D15</f>
        <v>0</v>
      </c>
      <c r="H12" s="29"/>
    </row>
    <row r="13" spans="1:8" ht="16.2" customHeight="1" x14ac:dyDescent="0.2">
      <c r="A13" s="238"/>
      <c r="B13" s="243"/>
      <c r="C13" s="228" t="s">
        <v>72</v>
      </c>
      <c r="D13" s="228"/>
      <c r="E13" s="78">
        <f>その他!D21</f>
        <v>220000</v>
      </c>
      <c r="F13" s="95">
        <f>その他!D22</f>
        <v>0</v>
      </c>
      <c r="G13" s="99">
        <f>その他!D23</f>
        <v>0</v>
      </c>
      <c r="H13" s="30"/>
    </row>
    <row r="14" spans="1:8" ht="16.2" customHeight="1" x14ac:dyDescent="0.2">
      <c r="A14" s="238"/>
      <c r="B14" s="243"/>
      <c r="C14" s="228" t="s">
        <v>4</v>
      </c>
      <c r="D14" s="228"/>
      <c r="E14" s="77">
        <f>その他!D29</f>
        <v>55000</v>
      </c>
      <c r="F14" s="96"/>
      <c r="G14" s="98">
        <f>その他!D30</f>
        <v>0</v>
      </c>
      <c r="H14" s="29"/>
    </row>
    <row r="15" spans="1:8" ht="16.2" customHeight="1" x14ac:dyDescent="0.2">
      <c r="A15" s="238"/>
      <c r="B15" s="243"/>
      <c r="C15" s="228" t="s">
        <v>6</v>
      </c>
      <c r="D15" s="228"/>
      <c r="E15" s="77">
        <f>その他!D36</f>
        <v>17600</v>
      </c>
      <c r="F15" s="96"/>
      <c r="G15" s="98">
        <f>その他!D37</f>
        <v>0</v>
      </c>
      <c r="H15" s="29"/>
    </row>
    <row r="16" spans="1:8" ht="16.2" customHeight="1" x14ac:dyDescent="0.2">
      <c r="A16" s="238"/>
      <c r="B16" s="243"/>
      <c r="C16" s="228" t="s">
        <v>73</v>
      </c>
      <c r="D16" s="228"/>
      <c r="E16" s="77">
        <f>その他!D44</f>
        <v>267420</v>
      </c>
      <c r="F16" s="96"/>
      <c r="G16" s="98">
        <f>その他!D45</f>
        <v>232220</v>
      </c>
      <c r="H16" s="29"/>
    </row>
    <row r="17" spans="1:8" ht="16.2" customHeight="1" x14ac:dyDescent="0.2">
      <c r="A17" s="238"/>
      <c r="B17" s="243"/>
      <c r="C17" s="228" t="s">
        <v>87</v>
      </c>
      <c r="D17" s="228"/>
      <c r="E17" s="77">
        <f>H28</f>
        <v>754912</v>
      </c>
      <c r="F17" s="96"/>
      <c r="G17" s="100"/>
      <c r="H17" s="29"/>
    </row>
    <row r="18" spans="1:8" ht="16.2" customHeight="1" x14ac:dyDescent="0.2">
      <c r="A18" s="238"/>
      <c r="B18" s="244"/>
      <c r="C18" s="229" t="s">
        <v>2</v>
      </c>
      <c r="D18" s="230"/>
      <c r="E18" s="77">
        <f>ROUNDDOWN(SUM(E11:E17),0)</f>
        <v>2663432</v>
      </c>
      <c r="F18" s="96"/>
      <c r="G18" s="98">
        <f>SUM(G11:G16)</f>
        <v>232220</v>
      </c>
      <c r="H18" s="29"/>
    </row>
    <row r="19" spans="1:8" ht="16.2" customHeight="1" x14ac:dyDescent="0.2">
      <c r="A19" s="239"/>
      <c r="B19" s="231" t="s">
        <v>7</v>
      </c>
      <c r="C19" s="236"/>
      <c r="D19" s="232"/>
      <c r="E19" s="77">
        <f>E6+E9+E10+E18</f>
        <v>14789364</v>
      </c>
      <c r="F19" s="94">
        <f>F5+F13</f>
        <v>2160</v>
      </c>
      <c r="G19" s="98">
        <f>G6+G9+G10+G18</f>
        <v>7548720</v>
      </c>
      <c r="H19" s="29"/>
    </row>
    <row r="20" spans="1:8" ht="16.2" customHeight="1" x14ac:dyDescent="0.2">
      <c r="A20" s="228" t="s">
        <v>77</v>
      </c>
      <c r="B20" s="231"/>
      <c r="C20" s="109" t="s">
        <v>163</v>
      </c>
      <c r="D20" s="108">
        <v>0.1</v>
      </c>
      <c r="E20" s="106">
        <f>ROUNDDOWN(E19*D20,0)</f>
        <v>1478936</v>
      </c>
      <c r="F20" s="64"/>
      <c r="G20" s="64"/>
      <c r="H20" s="29"/>
    </row>
    <row r="21" spans="1:8" ht="16.2" customHeight="1" x14ac:dyDescent="0.2">
      <c r="A21" s="228" t="s">
        <v>112</v>
      </c>
      <c r="B21" s="231"/>
      <c r="C21" s="107"/>
      <c r="D21" s="17"/>
      <c r="E21" s="77">
        <f>E19+E20</f>
        <v>16268300</v>
      </c>
      <c r="F21" s="64"/>
      <c r="G21" s="64"/>
      <c r="H21" s="29"/>
    </row>
    <row r="22" spans="1:8" ht="16.2" customHeight="1" x14ac:dyDescent="0.2"/>
    <row r="23" spans="1:8" ht="16.2" customHeight="1" x14ac:dyDescent="0.2">
      <c r="D23" s="110"/>
    </row>
    <row r="24" spans="1:8" ht="16.2" customHeight="1" x14ac:dyDescent="0.2"/>
    <row r="25" spans="1:8" ht="16.2" customHeight="1" x14ac:dyDescent="0.2">
      <c r="B25" s="18"/>
      <c r="C25" s="18"/>
      <c r="E25" s="227" t="s">
        <v>155</v>
      </c>
      <c r="F25" s="227"/>
    </row>
    <row r="26" spans="1:8" ht="16.2" customHeight="1" x14ac:dyDescent="0.2">
      <c r="E26" s="86"/>
      <c r="F26" s="105" t="s">
        <v>160</v>
      </c>
      <c r="G26" s="105" t="s">
        <v>110</v>
      </c>
      <c r="H26" s="82"/>
    </row>
    <row r="27" spans="1:8" ht="16.2" customHeight="1" x14ac:dyDescent="0.2">
      <c r="E27" s="87" t="s">
        <v>152</v>
      </c>
      <c r="F27" s="88">
        <v>0.02</v>
      </c>
      <c r="G27" s="88">
        <v>0.1</v>
      </c>
      <c r="H27" s="82"/>
    </row>
    <row r="28" spans="1:8" ht="16.2" customHeight="1" x14ac:dyDescent="0.2">
      <c r="E28" s="87" t="s">
        <v>150</v>
      </c>
      <c r="F28" s="89">
        <f>ROUNDDOWN(F29*0.02,0)</f>
        <v>40</v>
      </c>
      <c r="G28" s="90">
        <f>ROUNDDOWN(G19*0.1,0)</f>
        <v>754872</v>
      </c>
      <c r="H28" s="84">
        <f>SUM(F28:G28)</f>
        <v>754912</v>
      </c>
    </row>
    <row r="29" spans="1:8" ht="16.2" customHeight="1" x14ac:dyDescent="0.2">
      <c r="E29" s="91" t="s">
        <v>151</v>
      </c>
      <c r="F29" s="93">
        <f>F19/108*100</f>
        <v>2000</v>
      </c>
      <c r="G29" s="92"/>
      <c r="H29" s="85"/>
    </row>
    <row r="30" spans="1:8" ht="16.2" customHeight="1" x14ac:dyDescent="0.2"/>
    <row r="31" spans="1:8" ht="16.2" customHeight="1" x14ac:dyDescent="0.2">
      <c r="E31" s="103" t="s">
        <v>156</v>
      </c>
    </row>
    <row r="32" spans="1:8" ht="16.2" customHeight="1" x14ac:dyDescent="0.2"/>
    <row r="33" spans="1:1" ht="16.2" customHeight="1" x14ac:dyDescent="0.2"/>
    <row r="34" spans="1:1" ht="16.2" customHeight="1" x14ac:dyDescent="0.2"/>
    <row r="35" spans="1:1" ht="16.2" customHeight="1" x14ac:dyDescent="0.2"/>
    <row r="36" spans="1:1" ht="16.2" customHeight="1" x14ac:dyDescent="0.2"/>
    <row r="37" spans="1:1" ht="16.2" customHeight="1" x14ac:dyDescent="0.2"/>
    <row r="38" spans="1:1" ht="16.2" customHeight="1" x14ac:dyDescent="0.2"/>
    <row r="39" spans="1:1" ht="16.2" customHeight="1" x14ac:dyDescent="0.2"/>
    <row r="40" spans="1:1" ht="16.2" customHeight="1" x14ac:dyDescent="0.2"/>
    <row r="41" spans="1:1" ht="16.2" customHeight="1" x14ac:dyDescent="0.2"/>
    <row r="42" spans="1:1" ht="16.2" customHeight="1" x14ac:dyDescent="0.2"/>
    <row r="43" spans="1:1" ht="16.2" customHeight="1" x14ac:dyDescent="0.2"/>
    <row r="44" spans="1:1" ht="16.2" customHeight="1" x14ac:dyDescent="0.2"/>
    <row r="45" spans="1:1" ht="16.2" customHeight="1" x14ac:dyDescent="0.2"/>
    <row r="46" spans="1:1" ht="16.2" customHeight="1" x14ac:dyDescent="0.2"/>
    <row r="47" spans="1:1" ht="16.2" customHeight="1" x14ac:dyDescent="0.2"/>
    <row r="48" spans="1:1" ht="16.2" customHeight="1" x14ac:dyDescent="0.2">
      <c r="A48" s="12"/>
    </row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  <row r="98" ht="16.2" customHeight="1" x14ac:dyDescent="0.2"/>
    <row r="99" ht="16.2" customHeight="1" x14ac:dyDescent="0.2"/>
    <row r="100" ht="16.2" customHeight="1" x14ac:dyDescent="0.2"/>
    <row r="101" ht="16.2" customHeight="1" x14ac:dyDescent="0.2"/>
    <row r="102" ht="16.2" customHeight="1" x14ac:dyDescent="0.2"/>
    <row r="103" ht="16.2" customHeight="1" x14ac:dyDescent="0.2"/>
    <row r="104" ht="16.2" customHeight="1" x14ac:dyDescent="0.2"/>
    <row r="105" ht="16.2" customHeight="1" x14ac:dyDescent="0.2"/>
    <row r="106" ht="16.2" customHeight="1" x14ac:dyDescent="0.2"/>
    <row r="107" ht="16.2" customHeight="1" x14ac:dyDescent="0.2"/>
    <row r="108" ht="16.2" customHeight="1" x14ac:dyDescent="0.2"/>
    <row r="109" ht="16.2" customHeight="1" x14ac:dyDescent="0.2"/>
    <row r="110" ht="16.2" customHeight="1" x14ac:dyDescent="0.2"/>
    <row r="111" ht="16.2" customHeight="1" x14ac:dyDescent="0.2"/>
    <row r="112" ht="16.2" customHeight="1" x14ac:dyDescent="0.2"/>
    <row r="113" ht="16.2" customHeight="1" x14ac:dyDescent="0.2"/>
    <row r="114" ht="16.2" customHeight="1" x14ac:dyDescent="0.2"/>
    <row r="115" ht="16.2" customHeight="1" x14ac:dyDescent="0.2"/>
    <row r="116" ht="16.2" customHeight="1" x14ac:dyDescent="0.2"/>
    <row r="117" ht="16.2" customHeight="1" x14ac:dyDescent="0.2"/>
    <row r="118" ht="16.2" customHeight="1" x14ac:dyDescent="0.2"/>
    <row r="119" ht="16.2" customHeight="1" x14ac:dyDescent="0.2"/>
    <row r="120" ht="16.2" customHeight="1" x14ac:dyDescent="0.2"/>
    <row r="121" ht="16.2" customHeight="1" x14ac:dyDescent="0.2"/>
    <row r="122" ht="16.2" customHeight="1" x14ac:dyDescent="0.2"/>
    <row r="123" ht="16.2" customHeight="1" x14ac:dyDescent="0.2"/>
    <row r="124" ht="16.2" customHeight="1" x14ac:dyDescent="0.2"/>
    <row r="125" ht="16.2" customHeight="1" x14ac:dyDescent="0.2"/>
    <row r="126" ht="16.2" customHeight="1" x14ac:dyDescent="0.2"/>
    <row r="127" ht="16.2" customHeight="1" x14ac:dyDescent="0.2"/>
    <row r="128" ht="16.2" customHeight="1" x14ac:dyDescent="0.2"/>
    <row r="129" ht="16.2" customHeight="1" x14ac:dyDescent="0.2"/>
    <row r="130" ht="16.2" customHeight="1" x14ac:dyDescent="0.2"/>
    <row r="131" ht="16.2" customHeight="1" x14ac:dyDescent="0.2"/>
    <row r="132" ht="16.2" customHeight="1" x14ac:dyDescent="0.2"/>
    <row r="133" ht="16.2" customHeight="1" x14ac:dyDescent="0.2"/>
    <row r="134" ht="16.2" customHeight="1" x14ac:dyDescent="0.2"/>
    <row r="135" ht="16.2" customHeight="1" x14ac:dyDescent="0.2"/>
    <row r="136" ht="16.2" customHeight="1" x14ac:dyDescent="0.2"/>
    <row r="137" ht="16.2" customHeight="1" x14ac:dyDescent="0.2"/>
    <row r="138" ht="16.2" customHeight="1" x14ac:dyDescent="0.2"/>
    <row r="139" ht="16.2" customHeight="1" x14ac:dyDescent="0.2"/>
    <row r="140" ht="16.2" customHeight="1" x14ac:dyDescent="0.2"/>
    <row r="141" ht="16.2" customHeight="1" x14ac:dyDescent="0.2"/>
    <row r="142" ht="16.2" customHeight="1" x14ac:dyDescent="0.2"/>
    <row r="143" ht="16.2" customHeight="1" x14ac:dyDescent="0.2"/>
    <row r="144" ht="16.2" customHeight="1" x14ac:dyDescent="0.2"/>
    <row r="145" ht="16.2" customHeight="1" x14ac:dyDescent="0.2"/>
    <row r="146" ht="16.2" customHeight="1" x14ac:dyDescent="0.2"/>
    <row r="147" ht="16.2" customHeight="1" x14ac:dyDescent="0.2"/>
    <row r="148" ht="16.2" customHeight="1" x14ac:dyDescent="0.2"/>
    <row r="149" ht="16.2" customHeight="1" x14ac:dyDescent="0.2"/>
    <row r="150" ht="16.2" customHeight="1" x14ac:dyDescent="0.2"/>
    <row r="151" ht="16.2" customHeight="1" x14ac:dyDescent="0.2"/>
    <row r="152" ht="16.2" customHeight="1" x14ac:dyDescent="0.2"/>
    <row r="153" ht="16.2" customHeight="1" x14ac:dyDescent="0.2"/>
    <row r="154" ht="16.2" customHeight="1" x14ac:dyDescent="0.2"/>
    <row r="155" ht="16.2" customHeight="1" x14ac:dyDescent="0.2"/>
    <row r="156" ht="16.2" customHeight="1" x14ac:dyDescent="0.2"/>
    <row r="157" ht="16.2" customHeight="1" x14ac:dyDescent="0.2"/>
    <row r="158" ht="16.2" customHeight="1" x14ac:dyDescent="0.2"/>
    <row r="159" ht="16.2" customHeight="1" x14ac:dyDescent="0.2"/>
    <row r="160" ht="16.2" customHeight="1" x14ac:dyDescent="0.2"/>
  </sheetData>
  <sheetProtection formatCells="0"/>
  <mergeCells count="25">
    <mergeCell ref="A21:B21"/>
    <mergeCell ref="B19:D19"/>
    <mergeCell ref="A4:A19"/>
    <mergeCell ref="B4:B6"/>
    <mergeCell ref="B11:B18"/>
    <mergeCell ref="B7:B9"/>
    <mergeCell ref="C4:D4"/>
    <mergeCell ref="C12:D12"/>
    <mergeCell ref="C13:D13"/>
    <mergeCell ref="C14:D14"/>
    <mergeCell ref="A3:B3"/>
    <mergeCell ref="A20:B20"/>
    <mergeCell ref="C3:D3"/>
    <mergeCell ref="C5:D5"/>
    <mergeCell ref="C6:D6"/>
    <mergeCell ref="C8:D8"/>
    <mergeCell ref="C9:D9"/>
    <mergeCell ref="C7:D7"/>
    <mergeCell ref="E25:F25"/>
    <mergeCell ref="C16:D16"/>
    <mergeCell ref="C17:D17"/>
    <mergeCell ref="C18:D18"/>
    <mergeCell ref="C10:D10"/>
    <mergeCell ref="C11:D11"/>
    <mergeCell ref="C15:D15"/>
  </mergeCells>
  <phoneticPr fontId="3"/>
  <dataValidations count="1">
    <dataValidation type="custom" allowBlank="1" showInputMessage="1" showErrorMessage="1" sqref="D20" xr:uid="{00000000-0002-0000-0000-000000000000}">
      <formula1>D20*1000=INT(D20*1000)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fitToWidth="0" fitToHeight="0" orientation="landscape" r:id="rId1"/>
  <headerFooter alignWithMargins="0"/>
  <colBreaks count="1" manualBreakCount="1">
    <brk id="8" max="3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M67"/>
  <sheetViews>
    <sheetView view="pageBreakPreview" zoomScale="98" zoomScaleNormal="100" zoomScaleSheetLayoutView="98" workbookViewId="0"/>
  </sheetViews>
  <sheetFormatPr defaultColWidth="8.88671875" defaultRowHeight="13.2" x14ac:dyDescent="0.2"/>
  <cols>
    <col min="1" max="1" width="23.77734375" style="3" customWidth="1"/>
    <col min="2" max="2" width="27.109375" style="3" customWidth="1"/>
    <col min="3" max="3" width="6.77734375" style="3" customWidth="1"/>
    <col min="4" max="4" width="3.77734375" style="3" customWidth="1"/>
    <col min="5" max="6" width="9.44140625" style="3" bestFit="1" customWidth="1"/>
    <col min="7" max="7" width="5.21875" style="3" customWidth="1"/>
    <col min="8" max="8" width="5.33203125" style="3" customWidth="1"/>
    <col min="9" max="9" width="26.33203125" style="3" customWidth="1"/>
    <col min="10" max="10" width="26.109375" style="3" customWidth="1"/>
    <col min="11" max="11" width="27.33203125" style="3" customWidth="1"/>
    <col min="12" max="12" width="15" style="3" customWidth="1"/>
    <col min="13" max="13" width="17.44140625" style="3" customWidth="1"/>
    <col min="14" max="16384" width="8.88671875" style="3"/>
  </cols>
  <sheetData>
    <row r="1" spans="1:13" ht="24" customHeight="1" x14ac:dyDescent="0.2">
      <c r="A1" s="56" t="s">
        <v>115</v>
      </c>
      <c r="B1" s="1"/>
      <c r="C1" s="1"/>
      <c r="D1" s="1"/>
      <c r="E1" s="1"/>
      <c r="F1" s="1"/>
      <c r="G1" s="1"/>
      <c r="H1" s="1"/>
    </row>
    <row r="2" spans="1:13" ht="16.2" customHeight="1" x14ac:dyDescent="0.2"/>
    <row r="3" spans="1:13" ht="33" customHeight="1" x14ac:dyDescent="0.2">
      <c r="A3" s="3" t="s">
        <v>49</v>
      </c>
    </row>
    <row r="4" spans="1:13" ht="61.5" customHeight="1" x14ac:dyDescent="0.2">
      <c r="A4" s="149" t="s">
        <v>9</v>
      </c>
      <c r="B4" s="149" t="s">
        <v>63</v>
      </c>
      <c r="C4" s="245" t="s">
        <v>33</v>
      </c>
      <c r="D4" s="245"/>
      <c r="E4" s="149" t="s">
        <v>126</v>
      </c>
      <c r="F4" s="149" t="s">
        <v>127</v>
      </c>
      <c r="G4" s="248" t="s">
        <v>205</v>
      </c>
      <c r="H4" s="249"/>
      <c r="I4" s="149" t="s">
        <v>121</v>
      </c>
      <c r="J4" s="205" t="s">
        <v>64</v>
      </c>
      <c r="K4" s="149" t="s">
        <v>238</v>
      </c>
      <c r="L4" s="149" t="s">
        <v>239</v>
      </c>
      <c r="M4" s="149" t="s">
        <v>12</v>
      </c>
    </row>
    <row r="5" spans="1:13" ht="91.5" customHeight="1" x14ac:dyDescent="0.2">
      <c r="A5" s="22" t="s">
        <v>148</v>
      </c>
      <c r="B5" s="22" t="s">
        <v>204</v>
      </c>
      <c r="C5" s="131">
        <v>1</v>
      </c>
      <c r="D5" s="23" t="s">
        <v>93</v>
      </c>
      <c r="E5" s="312">
        <v>275000</v>
      </c>
      <c r="F5" s="313">
        <f>C5*E5</f>
        <v>275000</v>
      </c>
      <c r="G5" s="24">
        <v>5</v>
      </c>
      <c r="H5" s="24" t="s">
        <v>55</v>
      </c>
      <c r="I5" s="22" t="s">
        <v>117</v>
      </c>
      <c r="J5" s="22" t="s">
        <v>240</v>
      </c>
      <c r="K5" s="206" t="s">
        <v>241</v>
      </c>
      <c r="L5" s="22" t="s">
        <v>242</v>
      </c>
      <c r="M5" s="128"/>
    </row>
    <row r="6" spans="1:13" ht="69" customHeight="1" x14ac:dyDescent="0.2">
      <c r="A6" s="25"/>
      <c r="B6" s="25"/>
      <c r="C6" s="26"/>
      <c r="D6" s="27"/>
      <c r="E6" s="313"/>
      <c r="F6" s="313">
        <f t="shared" ref="F6:F9" si="0">C6*E6</f>
        <v>0</v>
      </c>
      <c r="G6" s="28"/>
      <c r="H6" s="28"/>
      <c r="I6" s="25"/>
      <c r="J6" s="25"/>
      <c r="K6" s="25"/>
      <c r="L6" s="25"/>
      <c r="M6" s="25"/>
    </row>
    <row r="7" spans="1:13" ht="69" customHeight="1" x14ac:dyDescent="0.2">
      <c r="A7" s="25"/>
      <c r="B7" s="25"/>
      <c r="C7" s="26"/>
      <c r="D7" s="27"/>
      <c r="E7" s="313"/>
      <c r="F7" s="313">
        <f t="shared" si="0"/>
        <v>0</v>
      </c>
      <c r="G7" s="28"/>
      <c r="H7" s="28"/>
      <c r="I7" s="25"/>
      <c r="J7" s="25"/>
      <c r="K7" s="25"/>
      <c r="L7" s="25"/>
      <c r="M7" s="25"/>
    </row>
    <row r="8" spans="1:13" ht="69" customHeight="1" x14ac:dyDescent="0.2">
      <c r="A8" s="25"/>
      <c r="B8" s="25"/>
      <c r="C8" s="26"/>
      <c r="D8" s="27"/>
      <c r="E8" s="313"/>
      <c r="F8" s="313">
        <f t="shared" si="0"/>
        <v>0</v>
      </c>
      <c r="G8" s="28"/>
      <c r="H8" s="28"/>
      <c r="I8" s="25"/>
      <c r="J8" s="25"/>
      <c r="K8" s="25"/>
      <c r="L8" s="25"/>
      <c r="M8" s="25"/>
    </row>
    <row r="9" spans="1:13" ht="69" customHeight="1" x14ac:dyDescent="0.2">
      <c r="A9" s="25"/>
      <c r="B9" s="25"/>
      <c r="C9" s="26"/>
      <c r="D9" s="27"/>
      <c r="E9" s="313"/>
      <c r="F9" s="313">
        <f t="shared" si="0"/>
        <v>0</v>
      </c>
      <c r="G9" s="28"/>
      <c r="H9" s="28"/>
      <c r="I9" s="25"/>
      <c r="J9" s="25"/>
      <c r="K9" s="25"/>
      <c r="L9" s="25"/>
      <c r="M9" s="25"/>
    </row>
    <row r="10" spans="1:13" ht="35.25" customHeight="1" x14ac:dyDescent="0.2">
      <c r="A10" s="247" t="s">
        <v>7</v>
      </c>
      <c r="B10" s="247"/>
      <c r="C10" s="247"/>
      <c r="D10" s="247"/>
      <c r="E10" s="247"/>
      <c r="F10" s="314">
        <f>SUM(F5:F9)</f>
        <v>275000</v>
      </c>
      <c r="G10" s="15"/>
      <c r="H10" s="15"/>
      <c r="I10" s="5"/>
      <c r="J10" s="5"/>
      <c r="K10" s="5"/>
      <c r="L10" s="5"/>
      <c r="M10" s="5"/>
    </row>
    <row r="11" spans="1:13" ht="35.25" customHeight="1" x14ac:dyDescent="0.2">
      <c r="A11" s="246" t="s">
        <v>128</v>
      </c>
      <c r="B11" s="246"/>
      <c r="C11" s="246"/>
      <c r="D11" s="246"/>
      <c r="E11" s="246"/>
      <c r="F11" s="315">
        <v>0</v>
      </c>
      <c r="G11" s="15"/>
      <c r="H11" s="15"/>
      <c r="I11" s="5"/>
      <c r="J11" s="5"/>
      <c r="K11" s="5"/>
      <c r="L11" s="5"/>
      <c r="M11" s="5"/>
    </row>
    <row r="12" spans="1:13" ht="16.2" customHeight="1" x14ac:dyDescent="0.2">
      <c r="A12" s="1"/>
    </row>
    <row r="13" spans="1:13" ht="16.2" customHeight="1" x14ac:dyDescent="0.2">
      <c r="A13" s="1"/>
    </row>
    <row r="14" spans="1:13" ht="16.2" customHeight="1" x14ac:dyDescent="0.2">
      <c r="A14"/>
    </row>
    <row r="15" spans="1:13" ht="16.2" customHeight="1" x14ac:dyDescent="0.2"/>
    <row r="16" spans="1:13" ht="16.2" customHeight="1" x14ac:dyDescent="0.2"/>
    <row r="17" ht="16.2" customHeight="1" x14ac:dyDescent="0.2"/>
    <row r="18" ht="16.2" customHeight="1" x14ac:dyDescent="0.2"/>
    <row r="19" ht="16.2" customHeight="1" x14ac:dyDescent="0.2"/>
    <row r="20" ht="16.2" customHeight="1" x14ac:dyDescent="0.2"/>
    <row r="21" ht="16.2" customHeight="1" x14ac:dyDescent="0.2"/>
    <row r="22" ht="16.2" customHeight="1" x14ac:dyDescent="0.2"/>
    <row r="23" ht="16.2" customHeight="1" x14ac:dyDescent="0.2"/>
    <row r="24" ht="16.2" customHeight="1" x14ac:dyDescent="0.2"/>
    <row r="25" ht="16.2" customHeight="1" x14ac:dyDescent="0.2"/>
    <row r="26" ht="16.2" customHeight="1" x14ac:dyDescent="0.2"/>
    <row r="27" ht="16.2" customHeight="1" x14ac:dyDescent="0.2"/>
    <row r="28" ht="16.2" customHeight="1" x14ac:dyDescent="0.2"/>
    <row r="29" ht="16.2" customHeight="1" x14ac:dyDescent="0.2"/>
    <row r="30" ht="16.2" customHeight="1" x14ac:dyDescent="0.2"/>
    <row r="31" ht="16.2" customHeight="1" x14ac:dyDescent="0.2"/>
    <row r="32" ht="16.2" customHeight="1" x14ac:dyDescent="0.2"/>
    <row r="33" spans="1:1" ht="16.2" customHeight="1" x14ac:dyDescent="0.2"/>
    <row r="34" spans="1:1" ht="16.2" customHeight="1" x14ac:dyDescent="0.2"/>
    <row r="35" spans="1:1" ht="16.2" customHeight="1" x14ac:dyDescent="0.2"/>
    <row r="36" spans="1:1" ht="16.2" customHeight="1" x14ac:dyDescent="0.2"/>
    <row r="37" spans="1:1" ht="16.2" customHeight="1" x14ac:dyDescent="0.2">
      <c r="A37" s="13"/>
    </row>
    <row r="38" spans="1:1" ht="16.2" customHeight="1" x14ac:dyDescent="0.2"/>
    <row r="39" spans="1:1" ht="16.2" customHeight="1" x14ac:dyDescent="0.2"/>
    <row r="40" spans="1:1" ht="16.2" customHeight="1" x14ac:dyDescent="0.2"/>
    <row r="41" spans="1:1" ht="16.2" customHeight="1" x14ac:dyDescent="0.2"/>
    <row r="42" spans="1:1" ht="16.2" customHeight="1" x14ac:dyDescent="0.2"/>
    <row r="43" spans="1:1" ht="16.2" customHeight="1" x14ac:dyDescent="0.2"/>
    <row r="44" spans="1:1" ht="16.2" customHeight="1" x14ac:dyDescent="0.2"/>
    <row r="45" spans="1:1" ht="16.2" customHeight="1" x14ac:dyDescent="0.2"/>
    <row r="46" spans="1:1" ht="16.2" customHeight="1" x14ac:dyDescent="0.2"/>
    <row r="47" spans="1:1" ht="16.2" customHeight="1" x14ac:dyDescent="0.2"/>
    <row r="48" spans="1:1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</sheetData>
  <sheetProtection formatCells="0" insertRows="0" deleteRows="0" sort="0"/>
  <mergeCells count="4">
    <mergeCell ref="C4:D4"/>
    <mergeCell ref="A11:E11"/>
    <mergeCell ref="A10:E10"/>
    <mergeCell ref="G4:H4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scale="7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A1:J97"/>
  <sheetViews>
    <sheetView view="pageBreakPreview" zoomScale="85" zoomScaleNormal="100" zoomScaleSheetLayoutView="85" zoomScalePageLayoutView="10" workbookViewId="0"/>
  </sheetViews>
  <sheetFormatPr defaultColWidth="8.88671875" defaultRowHeight="13.2" x14ac:dyDescent="0.2"/>
  <cols>
    <col min="1" max="1" width="16.6640625" style="1" customWidth="1"/>
    <col min="2" max="2" width="28.21875" style="1" customWidth="1"/>
    <col min="3" max="3" width="6.77734375" style="2" customWidth="1"/>
    <col min="4" max="4" width="6" style="1" customWidth="1"/>
    <col min="5" max="5" width="15.21875" style="316" customWidth="1"/>
    <col min="6" max="6" width="14.5546875" style="316" customWidth="1"/>
    <col min="7" max="7" width="15.21875" style="1" customWidth="1"/>
    <col min="8" max="8" width="42.33203125" style="1" customWidth="1"/>
    <col min="9" max="9" width="13.6640625" style="1" customWidth="1"/>
    <col min="10" max="10" width="24.88671875" style="1" customWidth="1"/>
    <col min="11" max="16384" width="8.88671875" style="1"/>
  </cols>
  <sheetData>
    <row r="1" spans="1:10" ht="16.2" customHeight="1" x14ac:dyDescent="0.2">
      <c r="A1" s="19" t="s">
        <v>115</v>
      </c>
    </row>
    <row r="2" spans="1:10" ht="16.2" customHeight="1" x14ac:dyDescent="0.2">
      <c r="A2" s="16"/>
    </row>
    <row r="3" spans="1:10" ht="16.2" customHeight="1" x14ac:dyDescent="0.2">
      <c r="A3" s="16" t="s">
        <v>17</v>
      </c>
    </row>
    <row r="4" spans="1:10" s="2" customFormat="1" ht="24" customHeight="1" x14ac:dyDescent="0.2">
      <c r="A4" s="4" t="s">
        <v>31</v>
      </c>
      <c r="B4" s="4" t="s">
        <v>30</v>
      </c>
      <c r="C4" s="234" t="s">
        <v>33</v>
      </c>
      <c r="D4" s="235"/>
      <c r="E4" s="317" t="s">
        <v>124</v>
      </c>
      <c r="F4" s="317" t="s">
        <v>125</v>
      </c>
      <c r="G4" s="4" t="s">
        <v>206</v>
      </c>
      <c r="H4" s="4" t="s">
        <v>64</v>
      </c>
      <c r="I4" s="4" t="s">
        <v>12</v>
      </c>
      <c r="J4" s="142" t="s">
        <v>158</v>
      </c>
    </row>
    <row r="5" spans="1:10" ht="30" customHeight="1" x14ac:dyDescent="0.2">
      <c r="A5" s="250" t="s">
        <v>62</v>
      </c>
      <c r="B5" s="22" t="s">
        <v>58</v>
      </c>
      <c r="C5" s="31">
        <v>30</v>
      </c>
      <c r="D5" s="32" t="s">
        <v>61</v>
      </c>
      <c r="E5" s="318">
        <v>1100</v>
      </c>
      <c r="F5" s="319">
        <f>C5*E5</f>
        <v>33000</v>
      </c>
      <c r="G5" s="138">
        <v>44013</v>
      </c>
      <c r="H5" s="35" t="s">
        <v>211</v>
      </c>
      <c r="I5" s="36"/>
      <c r="J5" s="143"/>
    </row>
    <row r="6" spans="1:10" ht="30" customHeight="1" x14ac:dyDescent="0.2">
      <c r="A6" s="251"/>
      <c r="B6" s="22" t="s">
        <v>97</v>
      </c>
      <c r="C6" s="31">
        <v>15</v>
      </c>
      <c r="D6" s="32" t="s">
        <v>61</v>
      </c>
      <c r="E6" s="318">
        <v>1100</v>
      </c>
      <c r="F6" s="319">
        <f>C6*E6</f>
        <v>16500</v>
      </c>
      <c r="G6" s="138">
        <v>44013</v>
      </c>
      <c r="H6" s="35" t="s">
        <v>78</v>
      </c>
      <c r="I6" s="36"/>
      <c r="J6" s="144"/>
    </row>
    <row r="7" spans="1:10" ht="30" customHeight="1" x14ac:dyDescent="0.2">
      <c r="A7" s="251"/>
      <c r="B7" s="22" t="s">
        <v>59</v>
      </c>
      <c r="C7" s="31">
        <v>10</v>
      </c>
      <c r="D7" s="32" t="s">
        <v>60</v>
      </c>
      <c r="E7" s="318">
        <v>3850</v>
      </c>
      <c r="F7" s="319">
        <f>C7*E7</f>
        <v>38500</v>
      </c>
      <c r="G7" s="138">
        <v>44013</v>
      </c>
      <c r="H7" s="35" t="s">
        <v>78</v>
      </c>
      <c r="I7" s="36"/>
      <c r="J7" s="145"/>
    </row>
    <row r="8" spans="1:10" ht="30" customHeight="1" x14ac:dyDescent="0.2">
      <c r="A8" s="251"/>
      <c r="B8" s="22" t="s">
        <v>113</v>
      </c>
      <c r="C8" s="31">
        <v>8</v>
      </c>
      <c r="D8" s="32" t="s">
        <v>74</v>
      </c>
      <c r="E8" s="318">
        <v>16500</v>
      </c>
      <c r="F8" s="319">
        <f>C8*E8</f>
        <v>132000</v>
      </c>
      <c r="G8" s="138">
        <v>44013</v>
      </c>
      <c r="H8" s="35" t="s">
        <v>78</v>
      </c>
      <c r="I8" s="36"/>
      <c r="J8" s="145"/>
    </row>
    <row r="9" spans="1:10" ht="30" customHeight="1" x14ac:dyDescent="0.2">
      <c r="A9" s="252"/>
      <c r="B9" s="22"/>
      <c r="C9" s="31"/>
      <c r="D9" s="32"/>
      <c r="E9" s="318"/>
      <c r="F9" s="319">
        <f>C9*E9</f>
        <v>0</v>
      </c>
      <c r="G9" s="34"/>
      <c r="H9" s="35"/>
      <c r="I9" s="36"/>
      <c r="J9" s="145"/>
    </row>
    <row r="10" spans="1:10" ht="30" customHeight="1" x14ac:dyDescent="0.2">
      <c r="A10" s="247" t="s">
        <v>18</v>
      </c>
      <c r="B10" s="247"/>
      <c r="C10" s="247"/>
      <c r="D10" s="247"/>
      <c r="E10" s="247"/>
      <c r="F10" s="319">
        <f>SUM(F5:F9)</f>
        <v>220000</v>
      </c>
      <c r="G10" s="52"/>
      <c r="H10" s="53"/>
      <c r="I10" s="14"/>
      <c r="J10" s="144"/>
    </row>
    <row r="11" spans="1:10" ht="30" customHeight="1" x14ac:dyDescent="0.2">
      <c r="A11" s="250" t="s">
        <v>133</v>
      </c>
      <c r="B11" s="22" t="s">
        <v>207</v>
      </c>
      <c r="C11" s="31">
        <v>4</v>
      </c>
      <c r="D11" s="32" t="s">
        <v>208</v>
      </c>
      <c r="E11" s="318">
        <v>540</v>
      </c>
      <c r="F11" s="319">
        <f>C11*E11</f>
        <v>2160</v>
      </c>
      <c r="G11" s="138">
        <v>43983</v>
      </c>
      <c r="H11" s="35" t="s">
        <v>138</v>
      </c>
      <c r="I11" s="36"/>
      <c r="J11" s="145">
        <v>2160</v>
      </c>
    </row>
    <row r="12" spans="1:10" ht="30" customHeight="1" x14ac:dyDescent="0.2">
      <c r="A12" s="251"/>
      <c r="B12" s="22" t="s">
        <v>134</v>
      </c>
      <c r="C12" s="31">
        <v>15</v>
      </c>
      <c r="D12" s="32" t="s">
        <v>136</v>
      </c>
      <c r="E12" s="318">
        <v>7700</v>
      </c>
      <c r="F12" s="319">
        <f>C12*E12</f>
        <v>115500</v>
      </c>
      <c r="G12" s="138">
        <v>44013</v>
      </c>
      <c r="H12" s="35" t="s">
        <v>139</v>
      </c>
      <c r="I12" s="36"/>
      <c r="J12" s="145"/>
    </row>
    <row r="13" spans="1:10" ht="30" customHeight="1" x14ac:dyDescent="0.2">
      <c r="A13" s="251"/>
      <c r="B13" s="22" t="s">
        <v>134</v>
      </c>
      <c r="C13" s="31">
        <v>10</v>
      </c>
      <c r="D13" s="32" t="s">
        <v>136</v>
      </c>
      <c r="E13" s="318">
        <v>18700</v>
      </c>
      <c r="F13" s="319">
        <f>C13*E13</f>
        <v>187000</v>
      </c>
      <c r="G13" s="138">
        <v>44075</v>
      </c>
      <c r="H13" s="35" t="s">
        <v>140</v>
      </c>
      <c r="I13" s="36"/>
      <c r="J13" s="145"/>
    </row>
    <row r="14" spans="1:10" ht="30" customHeight="1" x14ac:dyDescent="0.2">
      <c r="A14" s="251"/>
      <c r="B14" s="22" t="s">
        <v>134</v>
      </c>
      <c r="C14" s="31">
        <v>1</v>
      </c>
      <c r="D14" s="32" t="s">
        <v>136</v>
      </c>
      <c r="E14" s="318">
        <v>16500</v>
      </c>
      <c r="F14" s="319">
        <f>C14*E14</f>
        <v>16500</v>
      </c>
      <c r="G14" s="138">
        <v>44167</v>
      </c>
      <c r="H14" s="35" t="s">
        <v>162</v>
      </c>
      <c r="I14" s="36"/>
      <c r="J14" s="145"/>
    </row>
    <row r="15" spans="1:10" ht="30" customHeight="1" x14ac:dyDescent="0.2">
      <c r="A15" s="252"/>
      <c r="B15" s="22"/>
      <c r="C15" s="31"/>
      <c r="D15" s="32"/>
      <c r="E15" s="318"/>
      <c r="F15" s="319">
        <f>C15*E15</f>
        <v>0</v>
      </c>
      <c r="G15" s="41"/>
      <c r="H15" s="42"/>
      <c r="I15" s="36"/>
      <c r="J15" s="146"/>
    </row>
    <row r="16" spans="1:10" ht="30" customHeight="1" x14ac:dyDescent="0.2">
      <c r="A16" s="247" t="s">
        <v>18</v>
      </c>
      <c r="B16" s="247"/>
      <c r="C16" s="247"/>
      <c r="D16" s="247"/>
      <c r="E16" s="247"/>
      <c r="F16" s="319">
        <f>SUM(F11:F15)</f>
        <v>321160</v>
      </c>
      <c r="G16" s="52"/>
      <c r="H16" s="53"/>
      <c r="I16" s="14"/>
      <c r="J16" s="147"/>
    </row>
    <row r="17" spans="1:10" ht="30" customHeight="1" x14ac:dyDescent="0.2">
      <c r="A17" s="250" t="s">
        <v>135</v>
      </c>
      <c r="B17" s="22" t="s">
        <v>134</v>
      </c>
      <c r="C17" s="31">
        <v>30</v>
      </c>
      <c r="D17" s="32" t="s">
        <v>136</v>
      </c>
      <c r="E17" s="318">
        <v>9900</v>
      </c>
      <c r="F17" s="319">
        <f>C17*E17</f>
        <v>297000</v>
      </c>
      <c r="G17" s="138">
        <v>44206</v>
      </c>
      <c r="H17" s="35" t="s">
        <v>203</v>
      </c>
      <c r="I17" s="36"/>
      <c r="J17" s="147"/>
    </row>
    <row r="18" spans="1:10" ht="30" customHeight="1" x14ac:dyDescent="0.2">
      <c r="A18" s="251"/>
      <c r="B18" s="22" t="s">
        <v>134</v>
      </c>
      <c r="C18" s="31">
        <v>30</v>
      </c>
      <c r="D18" s="32" t="s">
        <v>137</v>
      </c>
      <c r="E18" s="318">
        <v>7700</v>
      </c>
      <c r="F18" s="319">
        <f>C18*E18</f>
        <v>231000</v>
      </c>
      <c r="G18" s="138">
        <v>44211</v>
      </c>
      <c r="H18" s="35" t="s">
        <v>203</v>
      </c>
      <c r="I18" s="36"/>
      <c r="J18" s="147"/>
    </row>
    <row r="19" spans="1:10" ht="30" customHeight="1" x14ac:dyDescent="0.2">
      <c r="A19" s="251"/>
      <c r="B19" s="22" t="s">
        <v>134</v>
      </c>
      <c r="C19" s="31">
        <v>5</v>
      </c>
      <c r="D19" s="32" t="s">
        <v>137</v>
      </c>
      <c r="E19" s="318">
        <v>11000</v>
      </c>
      <c r="F19" s="319">
        <f>C19*E19</f>
        <v>55000</v>
      </c>
      <c r="G19" s="138">
        <v>44239</v>
      </c>
      <c r="H19" s="35" t="s">
        <v>209</v>
      </c>
      <c r="I19" s="36"/>
      <c r="J19" s="147"/>
    </row>
    <row r="20" spans="1:10" ht="30" customHeight="1" x14ac:dyDescent="0.2">
      <c r="A20" s="251"/>
      <c r="B20" s="22" t="s">
        <v>134</v>
      </c>
      <c r="C20" s="31">
        <v>2</v>
      </c>
      <c r="D20" s="32" t="s">
        <v>137</v>
      </c>
      <c r="E20" s="318">
        <v>10540</v>
      </c>
      <c r="F20" s="319">
        <f>C20*E20</f>
        <v>21080</v>
      </c>
      <c r="G20" s="138">
        <v>44268</v>
      </c>
      <c r="H20" s="35" t="s">
        <v>210</v>
      </c>
      <c r="I20" s="36"/>
      <c r="J20" s="147"/>
    </row>
    <row r="21" spans="1:10" ht="30" customHeight="1" x14ac:dyDescent="0.2">
      <c r="A21" s="252"/>
      <c r="B21" s="22"/>
      <c r="C21" s="31"/>
      <c r="D21" s="32"/>
      <c r="E21" s="318"/>
      <c r="F21" s="319">
        <f>C21*E21</f>
        <v>0</v>
      </c>
      <c r="G21" s="41"/>
      <c r="H21" s="42"/>
      <c r="I21" s="36"/>
      <c r="J21" s="147"/>
    </row>
    <row r="22" spans="1:10" ht="30" customHeight="1" x14ac:dyDescent="0.2">
      <c r="A22" s="247" t="s">
        <v>18</v>
      </c>
      <c r="B22" s="247"/>
      <c r="C22" s="247"/>
      <c r="D22" s="247"/>
      <c r="E22" s="247"/>
      <c r="F22" s="319">
        <f>SUM(F17:F21)</f>
        <v>604080</v>
      </c>
      <c r="G22" s="52"/>
      <c r="H22" s="53"/>
      <c r="I22" s="14"/>
      <c r="J22" s="147"/>
    </row>
    <row r="23" spans="1:10" ht="30" customHeight="1" x14ac:dyDescent="0.2">
      <c r="A23" s="254"/>
      <c r="B23" s="25"/>
      <c r="C23" s="38"/>
      <c r="D23" s="39"/>
      <c r="E23" s="319"/>
      <c r="F23" s="319">
        <f>C23*E23</f>
        <v>0</v>
      </c>
      <c r="G23" s="41"/>
      <c r="H23" s="42"/>
      <c r="I23" s="36"/>
      <c r="J23" s="147"/>
    </row>
    <row r="24" spans="1:10" ht="30" customHeight="1" x14ac:dyDescent="0.2">
      <c r="A24" s="255"/>
      <c r="B24" s="25"/>
      <c r="C24" s="38"/>
      <c r="D24" s="39"/>
      <c r="E24" s="319"/>
      <c r="F24" s="319">
        <f>C24*E24</f>
        <v>0</v>
      </c>
      <c r="G24" s="41"/>
      <c r="H24" s="42"/>
      <c r="I24" s="36"/>
      <c r="J24" s="147"/>
    </row>
    <row r="25" spans="1:10" ht="30" customHeight="1" x14ac:dyDescent="0.2">
      <c r="A25" s="255"/>
      <c r="B25" s="25"/>
      <c r="C25" s="38"/>
      <c r="D25" s="39"/>
      <c r="E25" s="319"/>
      <c r="F25" s="319">
        <f>C25*E25</f>
        <v>0</v>
      </c>
      <c r="G25" s="41"/>
      <c r="H25" s="42"/>
      <c r="I25" s="36"/>
      <c r="J25" s="147"/>
    </row>
    <row r="26" spans="1:10" ht="30" customHeight="1" x14ac:dyDescent="0.2">
      <c r="A26" s="255"/>
      <c r="B26" s="25"/>
      <c r="C26" s="38"/>
      <c r="D26" s="39"/>
      <c r="E26" s="319"/>
      <c r="F26" s="319">
        <f>C26*E26</f>
        <v>0</v>
      </c>
      <c r="G26" s="41"/>
      <c r="H26" s="42"/>
      <c r="I26" s="36"/>
      <c r="J26" s="147"/>
    </row>
    <row r="27" spans="1:10" ht="30" customHeight="1" x14ac:dyDescent="0.2">
      <c r="A27" s="256"/>
      <c r="B27" s="25"/>
      <c r="C27" s="38"/>
      <c r="D27" s="39"/>
      <c r="E27" s="319"/>
      <c r="F27" s="319">
        <f>C27*E27</f>
        <v>0</v>
      </c>
      <c r="G27" s="41"/>
      <c r="H27" s="42"/>
      <c r="I27" s="36"/>
      <c r="J27" s="147"/>
    </row>
    <row r="28" spans="1:10" ht="30" customHeight="1" x14ac:dyDescent="0.2">
      <c r="A28" s="247" t="s">
        <v>18</v>
      </c>
      <c r="B28" s="247"/>
      <c r="C28" s="247"/>
      <c r="D28" s="247"/>
      <c r="E28" s="247"/>
      <c r="F28" s="319">
        <f>SUM(F23:F27)</f>
        <v>0</v>
      </c>
      <c r="G28" s="52"/>
      <c r="H28" s="53"/>
      <c r="I28" s="14"/>
      <c r="J28" s="147"/>
    </row>
    <row r="29" spans="1:10" ht="30" customHeight="1" x14ac:dyDescent="0.2">
      <c r="A29" s="247" t="s">
        <v>7</v>
      </c>
      <c r="B29" s="247"/>
      <c r="C29" s="247"/>
      <c r="D29" s="247"/>
      <c r="E29" s="247"/>
      <c r="F29" s="319">
        <f>F10+F16+F22+F28</f>
        <v>1145240</v>
      </c>
      <c r="G29" s="54"/>
      <c r="H29" s="53"/>
      <c r="I29" s="14"/>
      <c r="J29" s="148">
        <f>SUM(J5:J28)</f>
        <v>2160</v>
      </c>
    </row>
    <row r="30" spans="1:10" ht="30" customHeight="1" x14ac:dyDescent="0.2">
      <c r="A30" s="253" t="s">
        <v>157</v>
      </c>
      <c r="B30" s="253"/>
      <c r="C30" s="253"/>
      <c r="D30" s="253"/>
      <c r="E30" s="253"/>
      <c r="F30" s="320">
        <f>J29</f>
        <v>2160</v>
      </c>
      <c r="G30" s="54"/>
      <c r="H30" s="53"/>
      <c r="I30" s="14"/>
    </row>
    <row r="31" spans="1:10" ht="30" customHeight="1" x14ac:dyDescent="0.2">
      <c r="A31" s="246" t="s">
        <v>129</v>
      </c>
      <c r="B31" s="246"/>
      <c r="C31" s="246"/>
      <c r="D31" s="246"/>
      <c r="E31" s="246"/>
      <c r="F31" s="321">
        <v>0</v>
      </c>
      <c r="G31" s="54"/>
      <c r="H31" s="53"/>
      <c r="I31" s="14"/>
    </row>
    <row r="32" spans="1:10" ht="24" customHeight="1" x14ac:dyDescent="0.2">
      <c r="A32" s="3"/>
      <c r="B32" s="3"/>
      <c r="C32" s="10"/>
      <c r="G32" s="9"/>
      <c r="H32" s="9"/>
    </row>
    <row r="33" spans="1:8" ht="24" customHeight="1" x14ac:dyDescent="0.2">
      <c r="B33" s="3"/>
      <c r="C33" s="10"/>
      <c r="G33" s="9"/>
      <c r="H33" s="9"/>
    </row>
    <row r="34" spans="1:8" ht="24" customHeight="1" x14ac:dyDescent="0.2">
      <c r="A34" s="3"/>
      <c r="B34" s="3"/>
      <c r="C34" s="10"/>
      <c r="G34" s="9"/>
      <c r="H34" s="9"/>
    </row>
    <row r="35" spans="1:8" ht="24" customHeight="1" x14ac:dyDescent="0.2">
      <c r="A35" s="3"/>
      <c r="B35" s="3"/>
      <c r="C35" s="10"/>
      <c r="G35" s="9"/>
      <c r="H35" s="9"/>
    </row>
    <row r="36" spans="1:8" ht="24" customHeight="1" x14ac:dyDescent="0.2">
      <c r="A36" s="3"/>
      <c r="B36" s="3"/>
    </row>
    <row r="37" spans="1:8" ht="24" customHeight="1" x14ac:dyDescent="0.2">
      <c r="A37" s="3"/>
      <c r="B37" s="3"/>
    </row>
    <row r="38" spans="1:8" ht="24" customHeight="1" x14ac:dyDescent="0.2">
      <c r="A38" s="3"/>
      <c r="B38" s="3"/>
    </row>
    <row r="39" spans="1:8" ht="24" customHeight="1" x14ac:dyDescent="0.2">
      <c r="A39" s="3"/>
      <c r="B39" s="3"/>
    </row>
    <row r="40" spans="1:8" ht="24" customHeight="1" x14ac:dyDescent="0.2">
      <c r="A40" s="3"/>
      <c r="B40" s="3"/>
    </row>
    <row r="41" spans="1:8" ht="24" customHeight="1" x14ac:dyDescent="0.2">
      <c r="A41" s="3"/>
      <c r="B41" s="3"/>
    </row>
    <row r="42" spans="1:8" ht="24" customHeight="1" x14ac:dyDescent="0.2">
      <c r="A42" s="3"/>
      <c r="B42" s="3"/>
    </row>
    <row r="43" spans="1:8" ht="24" customHeight="1" x14ac:dyDescent="0.2">
      <c r="A43" s="3"/>
      <c r="B43" s="3"/>
    </row>
    <row r="44" spans="1:8" ht="16.2" customHeight="1" x14ac:dyDescent="0.2">
      <c r="A44" s="3"/>
      <c r="B44" s="3"/>
    </row>
    <row r="45" spans="1:8" ht="16.2" customHeight="1" x14ac:dyDescent="0.2">
      <c r="A45" s="3"/>
      <c r="B45" s="3"/>
    </row>
    <row r="46" spans="1:8" ht="16.2" customHeight="1" x14ac:dyDescent="0.2">
      <c r="A46" s="3"/>
      <c r="B46" s="3"/>
    </row>
    <row r="47" spans="1:8" ht="16.2" customHeight="1" x14ac:dyDescent="0.2">
      <c r="A47" s="3"/>
      <c r="B47" s="3"/>
    </row>
    <row r="48" spans="1:8" ht="16.2" customHeight="1" x14ac:dyDescent="0.2">
      <c r="A48" s="3"/>
      <c r="B48" s="3"/>
    </row>
    <row r="49" spans="1:2" ht="16.2" customHeight="1" x14ac:dyDescent="0.2">
      <c r="A49" s="3"/>
      <c r="B49" s="3"/>
    </row>
    <row r="50" spans="1:2" ht="16.2" customHeight="1" x14ac:dyDescent="0.2">
      <c r="A50" s="3"/>
      <c r="B50" s="3"/>
    </row>
    <row r="51" spans="1:2" ht="16.2" customHeight="1" x14ac:dyDescent="0.2">
      <c r="A51" s="3"/>
      <c r="B51" s="3"/>
    </row>
    <row r="52" spans="1:2" ht="16.2" customHeight="1" x14ac:dyDescent="0.2">
      <c r="A52" s="3"/>
      <c r="B52" s="3"/>
    </row>
    <row r="53" spans="1:2" ht="16.2" customHeight="1" x14ac:dyDescent="0.2">
      <c r="A53" s="3"/>
      <c r="B53" s="3"/>
    </row>
    <row r="54" spans="1:2" ht="16.2" customHeight="1" x14ac:dyDescent="0.2">
      <c r="A54" s="3"/>
      <c r="B54" s="3"/>
    </row>
    <row r="55" spans="1:2" ht="16.2" customHeight="1" x14ac:dyDescent="0.2">
      <c r="A55" s="3"/>
      <c r="B55" s="3"/>
    </row>
    <row r="56" spans="1:2" ht="16.2" customHeight="1" x14ac:dyDescent="0.2"/>
    <row r="57" spans="1:2" ht="16.2" customHeight="1" x14ac:dyDescent="0.2"/>
    <row r="58" spans="1:2" ht="16.2" customHeight="1" x14ac:dyDescent="0.2">
      <c r="A58" s="12"/>
    </row>
    <row r="59" spans="1:2" ht="16.2" customHeight="1" x14ac:dyDescent="0.2"/>
    <row r="60" spans="1:2" ht="16.2" customHeight="1" x14ac:dyDescent="0.2"/>
    <row r="61" spans="1:2" ht="16.2" customHeight="1" x14ac:dyDescent="0.2"/>
    <row r="62" spans="1:2" ht="16.2" customHeight="1" x14ac:dyDescent="0.2"/>
    <row r="63" spans="1:2" ht="16.2" customHeight="1" x14ac:dyDescent="0.2"/>
    <row r="64" spans="1:2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</sheetData>
  <sheetProtection formatCells="0" insertRows="0" deleteRows="0"/>
  <mergeCells count="12">
    <mergeCell ref="C4:D4"/>
    <mergeCell ref="A5:A9"/>
    <mergeCell ref="A31:E31"/>
    <mergeCell ref="A10:E10"/>
    <mergeCell ref="A16:E16"/>
    <mergeCell ref="A22:E22"/>
    <mergeCell ref="A28:E28"/>
    <mergeCell ref="A30:E30"/>
    <mergeCell ref="A11:A15"/>
    <mergeCell ref="A17:A21"/>
    <mergeCell ref="A23:A27"/>
    <mergeCell ref="A29:E29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scale="5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/>
  <dimension ref="A1:AC92"/>
  <sheetViews>
    <sheetView view="pageBreakPreview" zoomScale="85" zoomScaleNormal="85" zoomScaleSheetLayoutView="85" workbookViewId="0"/>
  </sheetViews>
  <sheetFormatPr defaultColWidth="8.88671875" defaultRowHeight="12.6" customHeight="1" x14ac:dyDescent="0.2"/>
  <cols>
    <col min="1" max="1" width="5.109375" style="1" customWidth="1"/>
    <col min="2" max="2" width="12.6640625" style="1" bestFit="1" customWidth="1"/>
    <col min="3" max="3" width="13" style="1" customWidth="1"/>
    <col min="4" max="4" width="9.77734375" style="1" customWidth="1"/>
    <col min="5" max="5" width="11" style="1" customWidth="1"/>
    <col min="6" max="18" width="4" style="1" customWidth="1"/>
    <col min="19" max="19" width="8.77734375" style="1" customWidth="1"/>
    <col min="20" max="20" width="12.6640625" style="316" customWidth="1"/>
    <col min="21" max="23" width="9.88671875" style="316" customWidth="1"/>
    <col min="24" max="24" width="11.88671875" style="316" customWidth="1"/>
    <col min="25" max="25" width="12.21875" style="316" customWidth="1"/>
    <col min="26" max="26" width="11.88671875" style="316" customWidth="1"/>
    <col min="27" max="27" width="9.21875" style="316" customWidth="1"/>
    <col min="28" max="28" width="13" style="316" customWidth="1"/>
    <col min="29" max="29" width="7.109375" style="1" customWidth="1"/>
    <col min="30" max="16384" width="8.88671875" style="1"/>
  </cols>
  <sheetData>
    <row r="1" spans="1:29" ht="16.2" customHeight="1" x14ac:dyDescent="0.2">
      <c r="A1" s="20" t="s">
        <v>115</v>
      </c>
    </row>
    <row r="2" spans="1:29" ht="16.2" customHeight="1" x14ac:dyDescent="0.2">
      <c r="A2" s="8"/>
    </row>
    <row r="3" spans="1:29" ht="23.25" customHeight="1" x14ac:dyDescent="0.2">
      <c r="A3" s="8" t="s">
        <v>50</v>
      </c>
    </row>
    <row r="4" spans="1:29" ht="23.25" customHeight="1" x14ac:dyDescent="0.2">
      <c r="A4" s="242" t="s">
        <v>164</v>
      </c>
      <c r="B4" s="242" t="s">
        <v>165</v>
      </c>
      <c r="C4" s="233" t="s">
        <v>89</v>
      </c>
      <c r="D4" s="247" t="s">
        <v>92</v>
      </c>
      <c r="E4" s="234" t="s">
        <v>100</v>
      </c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35"/>
      <c r="U4" s="322" t="s">
        <v>95</v>
      </c>
      <c r="V4" s="322" t="s">
        <v>104</v>
      </c>
      <c r="W4" s="322" t="s">
        <v>96</v>
      </c>
      <c r="X4" s="322" t="s">
        <v>106</v>
      </c>
      <c r="Y4" s="322" t="s">
        <v>116</v>
      </c>
      <c r="Z4" s="322" t="s">
        <v>107</v>
      </c>
      <c r="AA4" s="322" t="s">
        <v>108</v>
      </c>
      <c r="AB4" s="322" t="s">
        <v>109</v>
      </c>
      <c r="AC4" s="233" t="s">
        <v>90</v>
      </c>
    </row>
    <row r="5" spans="1:29" s="2" customFormat="1" ht="40.5" customHeight="1" x14ac:dyDescent="0.2">
      <c r="A5" s="243"/>
      <c r="B5" s="243"/>
      <c r="C5" s="233"/>
      <c r="D5" s="247"/>
      <c r="E5" s="260" t="s">
        <v>101</v>
      </c>
      <c r="F5" s="260" t="s">
        <v>105</v>
      </c>
      <c r="G5" s="247" t="s">
        <v>91</v>
      </c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322" t="s">
        <v>102</v>
      </c>
      <c r="U5" s="323"/>
      <c r="V5" s="324"/>
      <c r="W5" s="324"/>
      <c r="X5" s="324"/>
      <c r="Y5" s="324"/>
      <c r="Z5" s="324"/>
      <c r="AA5" s="324"/>
      <c r="AB5" s="324"/>
      <c r="AC5" s="233"/>
    </row>
    <row r="6" spans="1:29" s="2" customFormat="1" ht="20.25" customHeight="1" x14ac:dyDescent="0.2">
      <c r="A6" s="243"/>
      <c r="B6" s="243"/>
      <c r="C6" s="233"/>
      <c r="D6" s="247"/>
      <c r="E6" s="261"/>
      <c r="F6" s="261"/>
      <c r="G6" s="79">
        <v>4</v>
      </c>
      <c r="H6" s="79">
        <v>5</v>
      </c>
      <c r="I6" s="79">
        <v>6</v>
      </c>
      <c r="J6" s="79">
        <v>7</v>
      </c>
      <c r="K6" s="79">
        <v>8</v>
      </c>
      <c r="L6" s="79">
        <v>9</v>
      </c>
      <c r="M6" s="79">
        <v>10</v>
      </c>
      <c r="N6" s="79">
        <v>11</v>
      </c>
      <c r="O6" s="79">
        <v>12</v>
      </c>
      <c r="P6" s="80">
        <v>1</v>
      </c>
      <c r="Q6" s="80">
        <v>2</v>
      </c>
      <c r="R6" s="80">
        <v>3</v>
      </c>
      <c r="S6" s="80" t="s">
        <v>2</v>
      </c>
      <c r="T6" s="324"/>
      <c r="U6" s="323"/>
      <c r="V6" s="324"/>
      <c r="W6" s="324"/>
      <c r="X6" s="324"/>
      <c r="Y6" s="324"/>
      <c r="Z6" s="324"/>
      <c r="AA6" s="324"/>
      <c r="AB6" s="324"/>
      <c r="AC6" s="233"/>
    </row>
    <row r="7" spans="1:29" s="2" customFormat="1" ht="23.25" customHeight="1" x14ac:dyDescent="0.2">
      <c r="A7" s="244"/>
      <c r="B7" s="244"/>
      <c r="C7" s="233"/>
      <c r="D7" s="247"/>
      <c r="E7" s="262"/>
      <c r="F7" s="262"/>
      <c r="G7" s="81" t="s">
        <v>15</v>
      </c>
      <c r="H7" s="81" t="s">
        <v>15</v>
      </c>
      <c r="I7" s="81" t="s">
        <v>14</v>
      </c>
      <c r="J7" s="81" t="s">
        <v>14</v>
      </c>
      <c r="K7" s="81" t="s">
        <v>14</v>
      </c>
      <c r="L7" s="81" t="s">
        <v>14</v>
      </c>
      <c r="M7" s="81" t="s">
        <v>14</v>
      </c>
      <c r="N7" s="81" t="s">
        <v>14</v>
      </c>
      <c r="O7" s="81" t="s">
        <v>14</v>
      </c>
      <c r="P7" s="81" t="s">
        <v>14</v>
      </c>
      <c r="Q7" s="81" t="s">
        <v>14</v>
      </c>
      <c r="R7" s="81" t="s">
        <v>14</v>
      </c>
      <c r="S7" s="81" t="s">
        <v>94</v>
      </c>
      <c r="T7" s="325"/>
      <c r="U7" s="326"/>
      <c r="V7" s="325"/>
      <c r="W7" s="325"/>
      <c r="X7" s="325"/>
      <c r="Y7" s="325"/>
      <c r="Z7" s="325"/>
      <c r="AA7" s="325"/>
      <c r="AB7" s="325"/>
      <c r="AC7" s="233"/>
    </row>
    <row r="8" spans="1:29" ht="56.25" customHeight="1" x14ac:dyDescent="0.2">
      <c r="A8" s="132">
        <v>1</v>
      </c>
      <c r="B8" s="133" t="s">
        <v>166</v>
      </c>
      <c r="C8" s="43" t="s">
        <v>141</v>
      </c>
      <c r="D8" s="129" t="s">
        <v>65</v>
      </c>
      <c r="E8" s="130">
        <v>300000</v>
      </c>
      <c r="F8" s="44" t="s">
        <v>14</v>
      </c>
      <c r="G8" s="45"/>
      <c r="H8" s="45"/>
      <c r="I8" s="45"/>
      <c r="J8" s="45">
        <v>1</v>
      </c>
      <c r="K8" s="45">
        <v>1</v>
      </c>
      <c r="L8" s="45">
        <v>1</v>
      </c>
      <c r="M8" s="45">
        <v>1</v>
      </c>
      <c r="N8" s="45">
        <v>1</v>
      </c>
      <c r="O8" s="45">
        <v>1</v>
      </c>
      <c r="P8" s="45">
        <v>1</v>
      </c>
      <c r="Q8" s="45">
        <v>1</v>
      </c>
      <c r="R8" s="45">
        <v>1</v>
      </c>
      <c r="S8" s="65">
        <f>SUM(G8:R8)</f>
        <v>9</v>
      </c>
      <c r="T8" s="327">
        <f>E8*S8</f>
        <v>2700000</v>
      </c>
      <c r="U8" s="328">
        <v>21000</v>
      </c>
      <c r="V8" s="328">
        <v>0</v>
      </c>
      <c r="W8" s="328">
        <v>0</v>
      </c>
      <c r="X8" s="328">
        <v>0</v>
      </c>
      <c r="Y8" s="327">
        <f>SUM(T8:X8)</f>
        <v>2721000</v>
      </c>
      <c r="Z8" s="328">
        <v>160000</v>
      </c>
      <c r="AA8" s="328">
        <v>0</v>
      </c>
      <c r="AB8" s="327">
        <f>Y8+Z8+AA8</f>
        <v>2881000</v>
      </c>
      <c r="AC8" s="51"/>
    </row>
    <row r="9" spans="1:29" ht="56.25" customHeight="1" x14ac:dyDescent="0.2">
      <c r="A9" s="132">
        <v>2</v>
      </c>
      <c r="B9" s="133" t="s">
        <v>167</v>
      </c>
      <c r="C9" s="43" t="s">
        <v>142</v>
      </c>
      <c r="D9" s="129" t="s">
        <v>65</v>
      </c>
      <c r="E9" s="130">
        <v>8500</v>
      </c>
      <c r="F9" s="44" t="s">
        <v>88</v>
      </c>
      <c r="G9" s="45"/>
      <c r="H9" s="45"/>
      <c r="I9" s="45"/>
      <c r="J9" s="45">
        <v>20</v>
      </c>
      <c r="K9" s="45">
        <v>20</v>
      </c>
      <c r="L9" s="45">
        <v>20</v>
      </c>
      <c r="M9" s="45">
        <v>20</v>
      </c>
      <c r="N9" s="45">
        <v>20</v>
      </c>
      <c r="O9" s="45">
        <v>20</v>
      </c>
      <c r="P9" s="45">
        <v>20</v>
      </c>
      <c r="Q9" s="45">
        <v>20</v>
      </c>
      <c r="R9" s="45">
        <v>20</v>
      </c>
      <c r="S9" s="65">
        <f t="shared" ref="S9:S15" si="0">SUM(G9:R9)</f>
        <v>180</v>
      </c>
      <c r="T9" s="327">
        <f t="shared" ref="T9:T15" si="1">E9*S9</f>
        <v>1530000</v>
      </c>
      <c r="U9" s="328">
        <v>78000</v>
      </c>
      <c r="V9" s="328">
        <v>0</v>
      </c>
      <c r="W9" s="328">
        <v>0</v>
      </c>
      <c r="X9" s="328">
        <v>0</v>
      </c>
      <c r="Y9" s="327">
        <f t="shared" ref="Y9:Y15" si="2">SUM(T9:X9)</f>
        <v>1608000</v>
      </c>
      <c r="Z9" s="328">
        <v>0</v>
      </c>
      <c r="AA9" s="328">
        <v>0</v>
      </c>
      <c r="AB9" s="327">
        <f t="shared" ref="AB9:AB15" si="3">Y9+Z9+AA9</f>
        <v>1608000</v>
      </c>
      <c r="AC9" s="51"/>
    </row>
    <row r="10" spans="1:29" ht="56.25" customHeight="1" x14ac:dyDescent="0.2">
      <c r="A10" s="132">
        <v>3</v>
      </c>
      <c r="B10" s="132" t="s">
        <v>168</v>
      </c>
      <c r="C10" s="43" t="s">
        <v>169</v>
      </c>
      <c r="D10" s="129" t="s">
        <v>65</v>
      </c>
      <c r="E10" s="130">
        <v>1000</v>
      </c>
      <c r="F10" s="44" t="s">
        <v>170</v>
      </c>
      <c r="G10" s="45"/>
      <c r="H10" s="45"/>
      <c r="I10" s="134"/>
      <c r="J10" s="134">
        <v>100</v>
      </c>
      <c r="K10" s="134">
        <v>100</v>
      </c>
      <c r="L10" s="134">
        <v>100</v>
      </c>
      <c r="M10" s="134">
        <v>100</v>
      </c>
      <c r="N10" s="134">
        <v>100</v>
      </c>
      <c r="O10" s="134">
        <v>100</v>
      </c>
      <c r="P10" s="134">
        <v>100</v>
      </c>
      <c r="Q10" s="134">
        <v>100</v>
      </c>
      <c r="R10" s="134">
        <v>100</v>
      </c>
      <c r="S10" s="65">
        <f t="shared" si="0"/>
        <v>900</v>
      </c>
      <c r="T10" s="327">
        <f t="shared" si="1"/>
        <v>900000</v>
      </c>
      <c r="U10" s="328">
        <v>30000</v>
      </c>
      <c r="V10" s="328">
        <v>100000</v>
      </c>
      <c r="W10" s="328">
        <v>0</v>
      </c>
      <c r="X10" s="328">
        <v>0</v>
      </c>
      <c r="Y10" s="327">
        <f t="shared" si="2"/>
        <v>1030000</v>
      </c>
      <c r="Z10" s="328">
        <v>0</v>
      </c>
      <c r="AA10" s="328">
        <v>0</v>
      </c>
      <c r="AB10" s="327">
        <f t="shared" si="3"/>
        <v>1030000</v>
      </c>
      <c r="AC10" s="51"/>
    </row>
    <row r="11" spans="1:29" ht="56.25" customHeight="1" x14ac:dyDescent="0.2">
      <c r="A11" s="132">
        <v>4</v>
      </c>
      <c r="B11" s="132" t="s">
        <v>168</v>
      </c>
      <c r="C11" s="43" t="s">
        <v>171</v>
      </c>
      <c r="D11" s="129" t="s">
        <v>103</v>
      </c>
      <c r="E11" s="135">
        <v>2200</v>
      </c>
      <c r="F11" s="44" t="s">
        <v>170</v>
      </c>
      <c r="G11" s="134"/>
      <c r="H11" s="134"/>
      <c r="I11" s="134"/>
      <c r="J11" s="134"/>
      <c r="K11" s="134"/>
      <c r="L11" s="134"/>
      <c r="M11" s="134">
        <v>100</v>
      </c>
      <c r="N11" s="134">
        <v>100</v>
      </c>
      <c r="O11" s="134">
        <v>100</v>
      </c>
      <c r="P11" s="134">
        <v>100</v>
      </c>
      <c r="Q11" s="134">
        <v>100</v>
      </c>
      <c r="R11" s="134">
        <v>100</v>
      </c>
      <c r="S11" s="65">
        <f t="shared" si="0"/>
        <v>600</v>
      </c>
      <c r="T11" s="327">
        <f t="shared" si="1"/>
        <v>1320000</v>
      </c>
      <c r="U11" s="328">
        <v>0</v>
      </c>
      <c r="V11" s="328">
        <v>100000</v>
      </c>
      <c r="W11" s="328">
        <v>0</v>
      </c>
      <c r="X11" s="328">
        <v>0</v>
      </c>
      <c r="Y11" s="327">
        <f t="shared" si="2"/>
        <v>1420000</v>
      </c>
      <c r="Z11" s="328">
        <v>0</v>
      </c>
      <c r="AA11" s="328">
        <v>0</v>
      </c>
      <c r="AB11" s="327">
        <f t="shared" si="3"/>
        <v>1420000</v>
      </c>
      <c r="AC11" s="51"/>
    </row>
    <row r="12" spans="1:29" ht="56.25" customHeight="1" x14ac:dyDescent="0.2">
      <c r="A12" s="111"/>
      <c r="B12" s="111"/>
      <c r="C12" s="46"/>
      <c r="D12" s="37"/>
      <c r="E12" s="47"/>
      <c r="F12" s="44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65">
        <f t="shared" si="0"/>
        <v>0</v>
      </c>
      <c r="T12" s="327">
        <f t="shared" si="1"/>
        <v>0</v>
      </c>
      <c r="U12" s="327"/>
      <c r="V12" s="327"/>
      <c r="W12" s="327"/>
      <c r="X12" s="327"/>
      <c r="Y12" s="327">
        <f t="shared" si="2"/>
        <v>0</v>
      </c>
      <c r="Z12" s="327"/>
      <c r="AA12" s="327"/>
      <c r="AB12" s="327">
        <f t="shared" si="3"/>
        <v>0</v>
      </c>
      <c r="AC12" s="51"/>
    </row>
    <row r="13" spans="1:29" ht="56.25" customHeight="1" x14ac:dyDescent="0.2">
      <c r="A13" s="111"/>
      <c r="B13" s="111"/>
      <c r="C13" s="46"/>
      <c r="D13" s="37"/>
      <c r="E13" s="49"/>
      <c r="F13" s="44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65">
        <f t="shared" si="0"/>
        <v>0</v>
      </c>
      <c r="T13" s="327">
        <f t="shared" si="1"/>
        <v>0</v>
      </c>
      <c r="U13" s="327"/>
      <c r="V13" s="327"/>
      <c r="W13" s="327"/>
      <c r="X13" s="327"/>
      <c r="Y13" s="327">
        <f t="shared" si="2"/>
        <v>0</v>
      </c>
      <c r="Z13" s="327"/>
      <c r="AA13" s="327"/>
      <c r="AB13" s="327">
        <f t="shared" si="3"/>
        <v>0</v>
      </c>
      <c r="AC13" s="51"/>
    </row>
    <row r="14" spans="1:29" ht="56.25" customHeight="1" x14ac:dyDescent="0.2">
      <c r="A14" s="111"/>
      <c r="B14" s="111"/>
      <c r="C14" s="46"/>
      <c r="D14" s="37"/>
      <c r="E14" s="49"/>
      <c r="F14" s="44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65">
        <f t="shared" si="0"/>
        <v>0</v>
      </c>
      <c r="T14" s="327">
        <f t="shared" si="1"/>
        <v>0</v>
      </c>
      <c r="U14" s="327"/>
      <c r="V14" s="327"/>
      <c r="W14" s="327"/>
      <c r="X14" s="327"/>
      <c r="Y14" s="327">
        <f t="shared" si="2"/>
        <v>0</v>
      </c>
      <c r="Z14" s="327"/>
      <c r="AA14" s="327"/>
      <c r="AB14" s="327">
        <f t="shared" si="3"/>
        <v>0</v>
      </c>
      <c r="AC14" s="51"/>
    </row>
    <row r="15" spans="1:29" ht="56.25" customHeight="1" thickBot="1" x14ac:dyDescent="0.25">
      <c r="A15" s="112"/>
      <c r="B15" s="112"/>
      <c r="C15" s="113"/>
      <c r="D15" s="114"/>
      <c r="E15" s="115"/>
      <c r="F15" s="116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8">
        <f t="shared" si="0"/>
        <v>0</v>
      </c>
      <c r="T15" s="327">
        <f t="shared" si="1"/>
        <v>0</v>
      </c>
      <c r="U15" s="327"/>
      <c r="V15" s="327"/>
      <c r="W15" s="327"/>
      <c r="X15" s="327"/>
      <c r="Y15" s="327">
        <f t="shared" si="2"/>
        <v>0</v>
      </c>
      <c r="Z15" s="327"/>
      <c r="AA15" s="327"/>
      <c r="AB15" s="327">
        <f t="shared" si="3"/>
        <v>0</v>
      </c>
      <c r="AC15" s="51"/>
    </row>
    <row r="16" spans="1:29" ht="30" customHeight="1" thickTop="1" x14ac:dyDescent="0.2">
      <c r="A16" s="244" t="s">
        <v>7</v>
      </c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329">
        <f t="shared" ref="T16:AB16" si="4">SUM(T8:T15)</f>
        <v>6450000</v>
      </c>
      <c r="U16" s="329">
        <f t="shared" si="4"/>
        <v>129000</v>
      </c>
      <c r="V16" s="329">
        <f t="shared" si="4"/>
        <v>200000</v>
      </c>
      <c r="W16" s="329">
        <f t="shared" si="4"/>
        <v>0</v>
      </c>
      <c r="X16" s="329">
        <f t="shared" si="4"/>
        <v>0</v>
      </c>
      <c r="Y16" s="329">
        <f t="shared" si="4"/>
        <v>6779000</v>
      </c>
      <c r="Z16" s="329">
        <f t="shared" si="4"/>
        <v>160000</v>
      </c>
      <c r="AA16" s="329">
        <f t="shared" si="4"/>
        <v>0</v>
      </c>
      <c r="AB16" s="329">
        <f t="shared" si="4"/>
        <v>6939000</v>
      </c>
      <c r="AC16" s="60"/>
    </row>
    <row r="17" spans="1:29" ht="30" customHeight="1" x14ac:dyDescent="0.2">
      <c r="A17" s="257" t="s">
        <v>129</v>
      </c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9"/>
      <c r="T17" s="330">
        <v>5130000</v>
      </c>
      <c r="U17" s="330">
        <v>0</v>
      </c>
      <c r="V17" s="330">
        <v>100000</v>
      </c>
      <c r="W17" s="330">
        <v>0</v>
      </c>
      <c r="X17" s="330">
        <v>0</v>
      </c>
      <c r="Y17" s="331">
        <f>SUM(T17:X17)</f>
        <v>5230000</v>
      </c>
      <c r="Z17" s="330">
        <v>160000</v>
      </c>
      <c r="AA17" s="330">
        <v>0</v>
      </c>
      <c r="AB17" s="331">
        <f>SUM(Y17:AA17)</f>
        <v>5390000</v>
      </c>
      <c r="AC17" s="101"/>
    </row>
    <row r="18" spans="1:29" ht="12" customHeight="1" x14ac:dyDescent="0.2"/>
    <row r="19" spans="1:29" ht="30" customHeight="1" x14ac:dyDescent="0.2"/>
    <row r="20" spans="1:29" ht="30" customHeight="1" x14ac:dyDescent="0.2"/>
    <row r="21" spans="1:29" ht="30" customHeight="1" x14ac:dyDescent="0.2"/>
    <row r="22" spans="1:29" ht="30" customHeight="1" x14ac:dyDescent="0.2"/>
    <row r="23" spans="1:29" ht="30" customHeight="1" x14ac:dyDescent="0.2"/>
    <row r="24" spans="1:29" ht="30" customHeight="1" x14ac:dyDescent="0.2"/>
    <row r="25" spans="1:29" ht="30" customHeight="1" x14ac:dyDescent="0.2"/>
    <row r="26" spans="1:29" ht="30" customHeight="1" x14ac:dyDescent="0.2"/>
    <row r="27" spans="1:29" ht="30" customHeight="1" x14ac:dyDescent="0.2"/>
    <row r="28" spans="1:29" ht="16.2" customHeight="1" x14ac:dyDescent="0.2"/>
    <row r="29" spans="1:29" ht="16.2" customHeight="1" x14ac:dyDescent="0.2"/>
    <row r="30" spans="1:29" ht="16.2" customHeight="1" x14ac:dyDescent="0.2"/>
    <row r="31" spans="1:29" ht="16.2" customHeight="1" x14ac:dyDescent="0.2"/>
    <row r="32" spans="1:29" ht="16.2" customHeight="1" x14ac:dyDescent="0.2"/>
    <row r="33" ht="16.2" customHeight="1" x14ac:dyDescent="0.2"/>
    <row r="34" ht="16.2" customHeight="1" x14ac:dyDescent="0.2"/>
    <row r="35" ht="16.2" customHeight="1" x14ac:dyDescent="0.2"/>
    <row r="36" ht="16.2" customHeight="1" x14ac:dyDescent="0.2"/>
    <row r="37" ht="16.2" customHeight="1" x14ac:dyDescent="0.2"/>
    <row r="38" ht="16.2" customHeight="1" x14ac:dyDescent="0.2"/>
    <row r="39" ht="16.2" customHeight="1" x14ac:dyDescent="0.2"/>
    <row r="40" ht="16.2" customHeight="1" x14ac:dyDescent="0.2"/>
    <row r="41" ht="16.2" customHeight="1" x14ac:dyDescent="0.2"/>
    <row r="42" ht="16.2" customHeight="1" x14ac:dyDescent="0.2"/>
    <row r="43" ht="16.2" customHeight="1" x14ac:dyDescent="0.2"/>
    <row r="44" ht="16.2" customHeight="1" x14ac:dyDescent="0.2"/>
    <row r="45" ht="16.2" customHeight="1" x14ac:dyDescent="0.2"/>
    <row r="46" ht="16.2" customHeight="1" x14ac:dyDescent="0.2"/>
    <row r="47" ht="16.2" customHeight="1" x14ac:dyDescent="0.2"/>
    <row r="48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</sheetData>
  <sheetProtection formatCells="0" insertRows="0" deleteRows="0"/>
  <mergeCells count="20">
    <mergeCell ref="AB4:AB7"/>
    <mergeCell ref="U4:U7"/>
    <mergeCell ref="E4:T4"/>
    <mergeCell ref="AC4:AC7"/>
    <mergeCell ref="F5:F7"/>
    <mergeCell ref="G5:S5"/>
    <mergeCell ref="T5:T7"/>
    <mergeCell ref="Z4:Z7"/>
    <mergeCell ref="AA4:AA7"/>
    <mergeCell ref="Y4:Y7"/>
    <mergeCell ref="A17:S17"/>
    <mergeCell ref="E5:E7"/>
    <mergeCell ref="X4:X7"/>
    <mergeCell ref="A4:A7"/>
    <mergeCell ref="C4:C7"/>
    <mergeCell ref="W4:W7"/>
    <mergeCell ref="D4:D7"/>
    <mergeCell ref="B4:B7"/>
    <mergeCell ref="V4:V7"/>
    <mergeCell ref="A16:S16"/>
  </mergeCells>
  <phoneticPr fontId="3"/>
  <dataValidations count="2">
    <dataValidation type="list" allowBlank="1" showInputMessage="1" showErrorMessage="1" sqref="D8:D15" xr:uid="{00000000-0002-0000-0300-000000000000}">
      <formula1>"直雇用,出向者,派遣職員,その他"</formula1>
    </dataValidation>
    <dataValidation type="list" allowBlank="1" showInputMessage="1" showErrorMessage="1" sqref="F8:F15" xr:uid="{00000000-0002-0000-0300-000001000000}">
      <formula1>"月,日,時"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scale="6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/>
  <dimension ref="A1:N57"/>
  <sheetViews>
    <sheetView view="pageBreakPreview" zoomScaleNormal="60" zoomScaleSheetLayoutView="100" zoomScalePageLayoutView="80" workbookViewId="0"/>
  </sheetViews>
  <sheetFormatPr defaultColWidth="8.88671875" defaultRowHeight="13.2" x14ac:dyDescent="0.2"/>
  <cols>
    <col min="1" max="1" width="18.44140625" style="1" customWidth="1"/>
    <col min="2" max="2" width="25.77734375" style="1" customWidth="1"/>
    <col min="3" max="3" width="13.21875" style="1" customWidth="1"/>
    <col min="4" max="4" width="36.77734375" style="1" customWidth="1"/>
    <col min="5" max="5" width="12.77734375" style="316" customWidth="1"/>
    <col min="6" max="6" width="20.77734375" style="1" customWidth="1"/>
    <col min="7" max="16384" width="8.88671875" style="1"/>
  </cols>
  <sheetData>
    <row r="1" spans="1:14" ht="16.2" customHeight="1" x14ac:dyDescent="0.2">
      <c r="A1" s="56" t="s">
        <v>115</v>
      </c>
      <c r="E1" s="332"/>
      <c r="L1" s="21"/>
      <c r="M1" s="21"/>
      <c r="N1" s="21"/>
    </row>
    <row r="2" spans="1:14" ht="16.2" customHeight="1" x14ac:dyDescent="0.2">
      <c r="E2" s="332"/>
      <c r="L2" s="21"/>
      <c r="M2" s="21"/>
      <c r="N2" s="21"/>
    </row>
    <row r="3" spans="1:14" ht="16.2" customHeight="1" x14ac:dyDescent="0.2">
      <c r="A3" s="1" t="s">
        <v>51</v>
      </c>
      <c r="E3" s="332"/>
      <c r="L3" s="21"/>
      <c r="M3" s="21"/>
      <c r="N3" s="21"/>
    </row>
    <row r="4" spans="1:14" ht="19.95" customHeight="1" x14ac:dyDescent="0.2">
      <c r="A4" s="242" t="s">
        <v>13</v>
      </c>
      <c r="B4" s="234" t="s">
        <v>52</v>
      </c>
      <c r="C4" s="235"/>
      <c r="D4" s="242" t="s">
        <v>53</v>
      </c>
      <c r="E4" s="333" t="s">
        <v>11</v>
      </c>
      <c r="F4" s="242" t="s">
        <v>12</v>
      </c>
    </row>
    <row r="5" spans="1:14" ht="19.95" customHeight="1" x14ac:dyDescent="0.2">
      <c r="A5" s="244"/>
      <c r="B5" s="4" t="s">
        <v>57</v>
      </c>
      <c r="C5" s="4" t="s">
        <v>120</v>
      </c>
      <c r="D5" s="244"/>
      <c r="E5" s="326"/>
      <c r="F5" s="244"/>
    </row>
    <row r="6" spans="1:14" ht="19.95" customHeight="1" x14ac:dyDescent="0.2">
      <c r="A6" s="59" t="s">
        <v>143</v>
      </c>
      <c r="B6" s="59" t="s">
        <v>66</v>
      </c>
      <c r="C6" s="59" t="s">
        <v>54</v>
      </c>
      <c r="D6" s="59" t="s">
        <v>149</v>
      </c>
      <c r="E6" s="318">
        <v>60000</v>
      </c>
      <c r="F6" s="59" t="s">
        <v>218</v>
      </c>
    </row>
    <row r="7" spans="1:14" ht="19.95" customHeight="1" x14ac:dyDescent="0.2">
      <c r="A7" s="59" t="s">
        <v>144</v>
      </c>
      <c r="B7" s="59" t="s">
        <v>66</v>
      </c>
      <c r="C7" s="59" t="s">
        <v>54</v>
      </c>
      <c r="D7" s="59" t="s">
        <v>153</v>
      </c>
      <c r="E7" s="318">
        <v>20000</v>
      </c>
      <c r="F7" s="59"/>
    </row>
    <row r="8" spans="1:14" ht="19.95" customHeight="1" x14ac:dyDescent="0.2">
      <c r="A8" s="59" t="s">
        <v>145</v>
      </c>
      <c r="B8" s="59" t="s">
        <v>66</v>
      </c>
      <c r="C8" s="59" t="s">
        <v>54</v>
      </c>
      <c r="D8" s="59" t="s">
        <v>154</v>
      </c>
      <c r="E8" s="318">
        <v>20000</v>
      </c>
      <c r="F8" s="59"/>
    </row>
    <row r="9" spans="1:14" ht="19.95" customHeight="1" x14ac:dyDescent="0.2">
      <c r="A9" s="59" t="s">
        <v>237</v>
      </c>
      <c r="B9" s="59" t="s">
        <v>147</v>
      </c>
      <c r="C9" s="59" t="s">
        <v>146</v>
      </c>
      <c r="D9" s="59" t="s">
        <v>243</v>
      </c>
      <c r="E9" s="318">
        <v>200000</v>
      </c>
      <c r="F9" s="59" t="s">
        <v>219</v>
      </c>
    </row>
    <row r="10" spans="1:14" ht="19.95" customHeight="1" x14ac:dyDescent="0.2">
      <c r="A10" s="36"/>
      <c r="B10" s="36"/>
      <c r="C10" s="36"/>
      <c r="D10" s="36"/>
      <c r="E10" s="319"/>
      <c r="F10" s="36"/>
    </row>
    <row r="11" spans="1:14" ht="19.95" customHeight="1" x14ac:dyDescent="0.2">
      <c r="A11" s="36"/>
      <c r="B11" s="36"/>
      <c r="C11" s="36"/>
      <c r="D11" s="36"/>
      <c r="E11" s="319"/>
      <c r="F11" s="36"/>
    </row>
    <row r="12" spans="1:14" ht="19.95" customHeight="1" x14ac:dyDescent="0.2">
      <c r="A12" s="36"/>
      <c r="B12" s="36"/>
      <c r="C12" s="36"/>
      <c r="D12" s="36"/>
      <c r="E12" s="319"/>
      <c r="F12" s="36"/>
    </row>
    <row r="13" spans="1:14" ht="19.95" customHeight="1" x14ac:dyDescent="0.2">
      <c r="A13" s="36"/>
      <c r="B13" s="36"/>
      <c r="C13" s="36"/>
      <c r="D13" s="36"/>
      <c r="E13" s="319"/>
      <c r="F13" s="36"/>
    </row>
    <row r="14" spans="1:14" ht="19.95" customHeight="1" x14ac:dyDescent="0.2">
      <c r="A14" s="36"/>
      <c r="B14" s="36"/>
      <c r="C14" s="36"/>
      <c r="D14" s="36"/>
      <c r="E14" s="319"/>
      <c r="F14" s="36"/>
    </row>
    <row r="15" spans="1:14" ht="19.95" customHeight="1" thickBot="1" x14ac:dyDescent="0.25">
      <c r="A15" s="48"/>
      <c r="B15" s="48"/>
      <c r="C15" s="48"/>
      <c r="D15" s="48"/>
      <c r="E15" s="334"/>
      <c r="F15" s="48"/>
    </row>
    <row r="16" spans="1:14" ht="19.95" customHeight="1" thickTop="1" x14ac:dyDescent="0.2">
      <c r="A16" s="264" t="s">
        <v>7</v>
      </c>
      <c r="B16" s="265"/>
      <c r="C16" s="265"/>
      <c r="D16" s="266"/>
      <c r="E16" s="335">
        <f>SUM(E6:E15)</f>
        <v>300000</v>
      </c>
      <c r="F16" s="66"/>
    </row>
    <row r="17" spans="1:6" ht="19.95" customHeight="1" x14ac:dyDescent="0.2">
      <c r="A17" s="267" t="s">
        <v>129</v>
      </c>
      <c r="B17" s="268"/>
      <c r="C17" s="268"/>
      <c r="D17" s="269"/>
      <c r="E17" s="336">
        <v>200000</v>
      </c>
      <c r="F17" s="102"/>
    </row>
    <row r="18" spans="1:6" ht="19.95" customHeight="1" x14ac:dyDescent="0.2">
      <c r="D18" s="11"/>
      <c r="E18" s="337"/>
    </row>
    <row r="19" spans="1:6" ht="19.95" customHeight="1" x14ac:dyDescent="0.2"/>
    <row r="20" spans="1:6" ht="19.95" customHeight="1" x14ac:dyDescent="0.2"/>
    <row r="21" spans="1:6" ht="19.95" customHeight="1" x14ac:dyDescent="0.2"/>
    <row r="22" spans="1:6" ht="19.95" customHeight="1" x14ac:dyDescent="0.2"/>
    <row r="23" spans="1:6" ht="19.95" customHeight="1" x14ac:dyDescent="0.2"/>
    <row r="24" spans="1:6" ht="19.95" customHeight="1" x14ac:dyDescent="0.2"/>
    <row r="25" spans="1:6" ht="19.95" customHeight="1" x14ac:dyDescent="0.2"/>
    <row r="26" spans="1:6" ht="19.95" customHeight="1" x14ac:dyDescent="0.2"/>
    <row r="27" spans="1:6" ht="19.95" customHeight="1" x14ac:dyDescent="0.2"/>
    <row r="28" spans="1:6" ht="19.95" customHeight="1" x14ac:dyDescent="0.2"/>
    <row r="29" spans="1:6" ht="19.95" customHeight="1" x14ac:dyDescent="0.2"/>
    <row r="30" spans="1:6" ht="19.95" customHeight="1" x14ac:dyDescent="0.2"/>
    <row r="31" spans="1:6" ht="19.95" customHeight="1" x14ac:dyDescent="0.2"/>
    <row r="32" spans="1:6" ht="19.95" customHeight="1" x14ac:dyDescent="0.2"/>
    <row r="33" ht="19.95" customHeight="1" x14ac:dyDescent="0.2"/>
    <row r="34" ht="19.95" customHeight="1" x14ac:dyDescent="0.2"/>
    <row r="35" ht="19.95" customHeight="1" x14ac:dyDescent="0.2"/>
    <row r="36" ht="19.95" customHeight="1" x14ac:dyDescent="0.2"/>
    <row r="37" ht="19.95" customHeight="1" x14ac:dyDescent="0.2"/>
    <row r="38" ht="19.95" customHeight="1" x14ac:dyDescent="0.2"/>
    <row r="39" ht="19.95" customHeight="1" x14ac:dyDescent="0.2"/>
    <row r="40" ht="16.2" customHeight="1" x14ac:dyDescent="0.2"/>
    <row r="41" ht="16.2" customHeight="1" x14ac:dyDescent="0.2"/>
    <row r="42" ht="16.2" customHeight="1" x14ac:dyDescent="0.2"/>
    <row r="43" ht="16.2" customHeight="1" x14ac:dyDescent="0.2"/>
    <row r="44" ht="16.2" customHeight="1" x14ac:dyDescent="0.2"/>
    <row r="45" ht="16.2" customHeight="1" x14ac:dyDescent="0.2"/>
    <row r="46" ht="16.2" customHeight="1" x14ac:dyDescent="0.2"/>
    <row r="47" ht="16.2" customHeight="1" x14ac:dyDescent="0.2"/>
    <row r="48" ht="16.2" customHeight="1" x14ac:dyDescent="0.2"/>
    <row r="49" spans="1:3" ht="16.2" customHeight="1" x14ac:dyDescent="0.2"/>
    <row r="50" spans="1:3" ht="16.2" customHeight="1" x14ac:dyDescent="0.2"/>
    <row r="51" spans="1:3" ht="16.2" customHeight="1" x14ac:dyDescent="0.2"/>
    <row r="52" spans="1:3" ht="16.2" customHeight="1" x14ac:dyDescent="0.2"/>
    <row r="53" spans="1:3" ht="16.2" customHeight="1" x14ac:dyDescent="0.2"/>
    <row r="54" spans="1:3" ht="16.2" customHeight="1" x14ac:dyDescent="0.2"/>
    <row r="57" spans="1:3" x14ac:dyDescent="0.2">
      <c r="A57" s="12"/>
      <c r="B57" s="12"/>
      <c r="C57" s="12"/>
    </row>
  </sheetData>
  <sheetProtection formatCells="0" insertRows="0" deleteRows="0"/>
  <mergeCells count="7">
    <mergeCell ref="F4:F5"/>
    <mergeCell ref="A16:D16"/>
    <mergeCell ref="A17:D17"/>
    <mergeCell ref="A4:A5"/>
    <mergeCell ref="B4:C4"/>
    <mergeCell ref="D4:D5"/>
    <mergeCell ref="E4:E5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A6C52-A98F-48FA-9051-622E42ABFD41}">
  <sheetPr>
    <tabColor theme="4" tint="-0.499984740745262"/>
    <pageSetUpPr fitToPage="1"/>
  </sheetPr>
  <dimension ref="B2:I32"/>
  <sheetViews>
    <sheetView showGridLines="0" view="pageBreakPreview" zoomScale="96" zoomScaleNormal="85" zoomScaleSheetLayoutView="96" workbookViewId="0"/>
  </sheetViews>
  <sheetFormatPr defaultColWidth="9" defaultRowHeight="13.2" x14ac:dyDescent="0.2"/>
  <cols>
    <col min="1" max="1" width="4.88671875" style="119" customWidth="1"/>
    <col min="2" max="2" width="3.88671875" style="119" customWidth="1"/>
    <col min="3" max="16384" width="9" style="119"/>
  </cols>
  <sheetData>
    <row r="2" spans="2:9" ht="15" customHeight="1" x14ac:dyDescent="0.2"/>
    <row r="3" spans="2:9" ht="15" customHeight="1" x14ac:dyDescent="0.2">
      <c r="B3" s="120" t="s">
        <v>172</v>
      </c>
    </row>
    <row r="4" spans="2:9" ht="15" customHeight="1" x14ac:dyDescent="0.2">
      <c r="C4" s="121" t="s">
        <v>228</v>
      </c>
    </row>
    <row r="5" spans="2:9" ht="15" customHeight="1" x14ac:dyDescent="0.2">
      <c r="C5" s="207" t="s">
        <v>251</v>
      </c>
    </row>
    <row r="6" spans="2:9" ht="15" customHeight="1" x14ac:dyDescent="0.2">
      <c r="C6" s="121" t="s">
        <v>246</v>
      </c>
    </row>
    <row r="7" spans="2:9" ht="15" customHeight="1" x14ac:dyDescent="0.2">
      <c r="C7" s="122"/>
    </row>
    <row r="8" spans="2:9" ht="15" customHeight="1" x14ac:dyDescent="0.2">
      <c r="C8" s="123" t="s">
        <v>173</v>
      </c>
    </row>
    <row r="9" spans="2:9" ht="15" customHeight="1" x14ac:dyDescent="0.2">
      <c r="C9" s="124" t="s">
        <v>284</v>
      </c>
      <c r="D9" s="124"/>
      <c r="E9" s="124"/>
      <c r="F9" s="124"/>
      <c r="G9" s="124"/>
      <c r="H9" s="124"/>
      <c r="I9" s="124"/>
    </row>
    <row r="10" spans="2:9" ht="15" customHeight="1" x14ac:dyDescent="0.2">
      <c r="C10" s="200" t="s">
        <v>247</v>
      </c>
      <c r="D10" s="124"/>
      <c r="E10" s="124"/>
      <c r="F10" s="124"/>
      <c r="G10" s="124"/>
      <c r="H10" s="124"/>
      <c r="I10" s="124"/>
    </row>
    <row r="11" spans="2:9" ht="15" customHeight="1" x14ac:dyDescent="0.2">
      <c r="C11" s="200" t="s">
        <v>248</v>
      </c>
      <c r="D11" s="124"/>
      <c r="E11" s="124"/>
      <c r="F11" s="124"/>
      <c r="G11" s="124"/>
      <c r="H11" s="124"/>
      <c r="I11" s="124"/>
    </row>
    <row r="12" spans="2:9" ht="15" customHeight="1" x14ac:dyDescent="0.2">
      <c r="C12" s="200" t="s">
        <v>249</v>
      </c>
      <c r="D12" s="124"/>
      <c r="E12" s="124"/>
      <c r="F12" s="124"/>
      <c r="G12" s="124"/>
      <c r="H12" s="124"/>
      <c r="I12" s="124"/>
    </row>
    <row r="13" spans="2:9" ht="15" customHeight="1" x14ac:dyDescent="0.2">
      <c r="C13" s="200" t="s">
        <v>250</v>
      </c>
      <c r="D13" s="124"/>
      <c r="E13" s="124"/>
      <c r="F13" s="124"/>
      <c r="G13" s="124"/>
      <c r="H13" s="124"/>
      <c r="I13" s="124"/>
    </row>
    <row r="14" spans="2:9" ht="15" customHeight="1" x14ac:dyDescent="0.2">
      <c r="C14" s="123" t="s">
        <v>252</v>
      </c>
    </row>
    <row r="15" spans="2:9" ht="15" customHeight="1" x14ac:dyDescent="0.2">
      <c r="C15" s="201" t="s">
        <v>253</v>
      </c>
      <c r="D15" s="124"/>
      <c r="E15" s="124"/>
      <c r="F15" s="124"/>
      <c r="G15" s="124"/>
      <c r="H15" s="124"/>
      <c r="I15" s="124"/>
    </row>
    <row r="16" spans="2:9" ht="15" customHeight="1" x14ac:dyDescent="0.2">
      <c r="C16" s="201" t="s">
        <v>254</v>
      </c>
      <c r="D16" s="124"/>
      <c r="E16" s="124"/>
      <c r="F16" s="124"/>
      <c r="G16" s="124"/>
      <c r="H16" s="124"/>
      <c r="I16" s="124"/>
    </row>
    <row r="17" spans="3:9" ht="15" customHeight="1" x14ac:dyDescent="0.2">
      <c r="C17" s="201"/>
      <c r="D17" s="124"/>
      <c r="E17" s="124"/>
      <c r="F17" s="124"/>
      <c r="G17" s="124"/>
      <c r="H17" s="124"/>
      <c r="I17" s="124"/>
    </row>
    <row r="18" spans="3:9" ht="15" customHeight="1" x14ac:dyDescent="0.2">
      <c r="C18" s="123" t="s">
        <v>258</v>
      </c>
    </row>
    <row r="19" spans="3:9" ht="15" customHeight="1" x14ac:dyDescent="0.2">
      <c r="C19" s="202" t="s">
        <v>275</v>
      </c>
    </row>
    <row r="20" spans="3:9" ht="15" customHeight="1" x14ac:dyDescent="0.2">
      <c r="C20" s="202" t="s">
        <v>272</v>
      </c>
    </row>
    <row r="21" spans="3:9" ht="15" customHeight="1" x14ac:dyDescent="0.2">
      <c r="C21" s="202" t="s">
        <v>273</v>
      </c>
    </row>
    <row r="22" spans="3:9" ht="15" customHeight="1" x14ac:dyDescent="0.2">
      <c r="C22" s="203" t="s">
        <v>174</v>
      </c>
    </row>
    <row r="23" spans="3:9" ht="15" customHeight="1" x14ac:dyDescent="0.2">
      <c r="C23" s="122" t="s">
        <v>255</v>
      </c>
    </row>
    <row r="24" spans="3:9" ht="15" customHeight="1" x14ac:dyDescent="0.2">
      <c r="C24" s="122" t="s">
        <v>256</v>
      </c>
    </row>
    <row r="25" spans="3:9" ht="15" customHeight="1" x14ac:dyDescent="0.2">
      <c r="C25" s="122" t="s">
        <v>257</v>
      </c>
    </row>
    <row r="26" spans="3:9" ht="15" customHeight="1" x14ac:dyDescent="0.2">
      <c r="C26" s="122" t="s">
        <v>285</v>
      </c>
    </row>
    <row r="27" spans="3:9" ht="15" customHeight="1" x14ac:dyDescent="0.2">
      <c r="C27" s="122"/>
    </row>
    <row r="28" spans="3:9" ht="15" customHeight="1" x14ac:dyDescent="0.2">
      <c r="C28" s="122"/>
    </row>
    <row r="29" spans="3:9" ht="15" customHeight="1" x14ac:dyDescent="0.2">
      <c r="C29" s="122"/>
    </row>
    <row r="30" spans="3:9" ht="15" customHeight="1" x14ac:dyDescent="0.2">
      <c r="C30" s="121"/>
    </row>
    <row r="31" spans="3:9" ht="15" customHeight="1" x14ac:dyDescent="0.2">
      <c r="C31" s="122"/>
    </row>
    <row r="32" spans="3:9" ht="15" customHeight="1" x14ac:dyDescent="0.2"/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563AC-0BD7-4A81-8A5B-EC9547625A03}">
  <sheetPr>
    <pageSetUpPr fitToPage="1"/>
  </sheetPr>
  <dimension ref="A1:U148"/>
  <sheetViews>
    <sheetView view="pageBreakPreview" zoomScale="85" zoomScaleNormal="100" zoomScaleSheetLayoutView="85" workbookViewId="0"/>
  </sheetViews>
  <sheetFormatPr defaultColWidth="8.88671875" defaultRowHeight="13.2" x14ac:dyDescent="0.2"/>
  <cols>
    <col min="1" max="1" width="4.6640625" style="1" customWidth="1"/>
    <col min="2" max="2" width="16.5546875" style="1" customWidth="1"/>
    <col min="3" max="3" width="13.33203125" style="1" customWidth="1"/>
    <col min="4" max="4" width="6.77734375" style="1" customWidth="1"/>
    <col min="5" max="5" width="5.44140625" style="1" customWidth="1"/>
    <col min="6" max="6" width="8.77734375" style="316" customWidth="1"/>
    <col min="7" max="7" width="5.44140625" style="1" customWidth="1"/>
    <col min="8" max="8" width="10" style="316" customWidth="1"/>
    <col min="9" max="9" width="12.21875" style="1" bestFit="1" customWidth="1"/>
    <col min="10" max="10" width="12.33203125" style="316" customWidth="1"/>
    <col min="11" max="11" width="12.44140625" style="316" customWidth="1"/>
    <col min="12" max="13" width="5.77734375" style="1" customWidth="1"/>
    <col min="14" max="14" width="12.77734375" style="316" customWidth="1"/>
    <col min="15" max="15" width="12.21875" style="1" customWidth="1"/>
    <col min="16" max="16" width="19" style="1" customWidth="1"/>
    <col min="17" max="17" width="42" style="1" customWidth="1"/>
    <col min="18" max="18" width="19.88671875" style="1" customWidth="1"/>
    <col min="19" max="19" width="3.109375" style="1" customWidth="1"/>
    <col min="20" max="20" width="19.21875" style="1" customWidth="1"/>
    <col min="21" max="21" width="27.21875" style="1" customWidth="1"/>
    <col min="22" max="16384" width="8.88671875" style="1"/>
  </cols>
  <sheetData>
    <row r="1" spans="1:21" ht="15.75" customHeight="1" x14ac:dyDescent="0.2">
      <c r="A1" s="1" t="s">
        <v>115</v>
      </c>
      <c r="D1" s="2"/>
      <c r="E1" s="2"/>
    </row>
    <row r="2" spans="1:21" ht="16.2" customHeight="1" x14ac:dyDescent="0.2">
      <c r="D2" s="2"/>
      <c r="E2" s="2"/>
      <c r="T2" s="150"/>
    </row>
    <row r="3" spans="1:21" ht="16.2" customHeight="1" thickBot="1" x14ac:dyDescent="0.25">
      <c r="A3" s="1" t="s">
        <v>86</v>
      </c>
      <c r="D3" s="2"/>
      <c r="E3" s="2"/>
      <c r="T3" s="150"/>
    </row>
    <row r="4" spans="1:21" ht="24.75" customHeight="1" thickBot="1" x14ac:dyDescent="0.25">
      <c r="A4" s="305" t="s">
        <v>229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T4" s="151" t="s">
        <v>130</v>
      </c>
      <c r="U4" s="83" t="s">
        <v>12</v>
      </c>
    </row>
    <row r="5" spans="1:21" ht="37.5" customHeight="1" thickBot="1" x14ac:dyDescent="0.25">
      <c r="A5" s="125"/>
      <c r="B5" s="4" t="s">
        <v>19</v>
      </c>
      <c r="C5" s="4" t="s">
        <v>20</v>
      </c>
      <c r="D5" s="4" t="s">
        <v>21</v>
      </c>
      <c r="E5" s="234" t="s">
        <v>22</v>
      </c>
      <c r="F5" s="235"/>
      <c r="G5" s="234" t="s">
        <v>23</v>
      </c>
      <c r="H5" s="235"/>
      <c r="I5" s="234" t="s">
        <v>8</v>
      </c>
      <c r="J5" s="235"/>
      <c r="K5" s="345" t="s">
        <v>18</v>
      </c>
      <c r="L5" s="4" t="s">
        <v>24</v>
      </c>
      <c r="M5" s="4" t="s">
        <v>25</v>
      </c>
      <c r="N5" s="345" t="s">
        <v>26</v>
      </c>
      <c r="O5" s="4" t="s">
        <v>279</v>
      </c>
      <c r="P5" s="4" t="s">
        <v>56</v>
      </c>
      <c r="Q5" s="4" t="s">
        <v>27</v>
      </c>
      <c r="R5" s="4" t="s">
        <v>12</v>
      </c>
      <c r="T5" s="300" t="s">
        <v>131</v>
      </c>
      <c r="U5" s="301"/>
    </row>
    <row r="6" spans="1:21" ht="26.25" customHeight="1" x14ac:dyDescent="0.2">
      <c r="A6" s="125"/>
      <c r="B6" s="152" t="s">
        <v>185</v>
      </c>
      <c r="C6" s="292" t="s">
        <v>186</v>
      </c>
      <c r="D6" s="153" t="s">
        <v>187</v>
      </c>
      <c r="E6" s="177"/>
      <c r="F6" s="338"/>
      <c r="G6" s="178"/>
      <c r="H6" s="343"/>
      <c r="I6" s="156" t="s">
        <v>188</v>
      </c>
      <c r="J6" s="341">
        <v>7180</v>
      </c>
      <c r="K6" s="346">
        <f>SUM(F9,H9,J9)</f>
        <v>14360</v>
      </c>
      <c r="L6" s="295">
        <v>7</v>
      </c>
      <c r="M6" s="295">
        <v>9</v>
      </c>
      <c r="N6" s="349">
        <f>K6*L6*M6</f>
        <v>904680</v>
      </c>
      <c r="O6" s="299" t="s">
        <v>230</v>
      </c>
      <c r="P6" s="289" t="s">
        <v>189</v>
      </c>
      <c r="Q6" s="298" t="s">
        <v>231</v>
      </c>
      <c r="R6" s="298"/>
      <c r="S6" s="61"/>
      <c r="T6" s="157"/>
      <c r="U6" s="76"/>
    </row>
    <row r="7" spans="1:21" ht="26.25" customHeight="1" x14ac:dyDescent="0.2">
      <c r="A7" s="125"/>
      <c r="B7" s="158" t="s">
        <v>28</v>
      </c>
      <c r="C7" s="293"/>
      <c r="D7" s="159"/>
      <c r="E7" s="183"/>
      <c r="F7" s="339"/>
      <c r="G7" s="184"/>
      <c r="H7" s="339"/>
      <c r="I7" s="162" t="s">
        <v>190</v>
      </c>
      <c r="J7" s="342">
        <v>7180</v>
      </c>
      <c r="K7" s="347"/>
      <c r="L7" s="296"/>
      <c r="M7" s="296"/>
      <c r="N7" s="349"/>
      <c r="O7" s="251"/>
      <c r="P7" s="290"/>
      <c r="Q7" s="298"/>
      <c r="R7" s="298"/>
      <c r="S7" s="62"/>
      <c r="T7" s="163"/>
      <c r="U7" s="76"/>
    </row>
    <row r="8" spans="1:21" ht="26.25" customHeight="1" x14ac:dyDescent="0.2">
      <c r="A8" s="125"/>
      <c r="B8" s="210" t="s">
        <v>68</v>
      </c>
      <c r="C8" s="293"/>
      <c r="D8" s="158"/>
      <c r="E8" s="186"/>
      <c r="F8" s="339"/>
      <c r="G8" s="184"/>
      <c r="H8" s="339"/>
      <c r="I8" s="162"/>
      <c r="J8" s="342"/>
      <c r="K8" s="347"/>
      <c r="L8" s="296"/>
      <c r="M8" s="296"/>
      <c r="N8" s="349"/>
      <c r="O8" s="251"/>
      <c r="P8" s="290"/>
      <c r="Q8" s="298"/>
      <c r="R8" s="298"/>
      <c r="S8" s="62"/>
      <c r="T8" s="163"/>
      <c r="U8" s="76"/>
    </row>
    <row r="9" spans="1:21" ht="26.25" customHeight="1" thickBot="1" x14ac:dyDescent="0.25">
      <c r="A9" s="125"/>
      <c r="B9" s="165"/>
      <c r="C9" s="294"/>
      <c r="D9" s="166"/>
      <c r="E9" s="188" t="s">
        <v>7</v>
      </c>
      <c r="F9" s="340">
        <f>SUM(F6:F8)</f>
        <v>0</v>
      </c>
      <c r="G9" s="188" t="s">
        <v>7</v>
      </c>
      <c r="H9" s="340">
        <f>SUM(H6:H8)</f>
        <v>0</v>
      </c>
      <c r="I9" s="188" t="s">
        <v>7</v>
      </c>
      <c r="J9" s="340">
        <f>SUM(J6:J8)</f>
        <v>14360</v>
      </c>
      <c r="K9" s="348"/>
      <c r="L9" s="297"/>
      <c r="M9" s="297"/>
      <c r="N9" s="349"/>
      <c r="O9" s="252"/>
      <c r="P9" s="291"/>
      <c r="Q9" s="298"/>
      <c r="R9" s="298"/>
      <c r="S9" s="63"/>
      <c r="T9" s="167">
        <f>SUM(T6:T8)</f>
        <v>0</v>
      </c>
      <c r="U9" s="168"/>
    </row>
    <row r="10" spans="1:21" ht="26.25" customHeight="1" x14ac:dyDescent="0.2">
      <c r="A10" s="125"/>
      <c r="B10" s="152" t="s">
        <v>185</v>
      </c>
      <c r="C10" s="292" t="s">
        <v>191</v>
      </c>
      <c r="D10" s="153" t="s">
        <v>192</v>
      </c>
      <c r="E10" s="177"/>
      <c r="F10" s="338"/>
      <c r="G10" s="155"/>
      <c r="H10" s="344">
        <v>8200</v>
      </c>
      <c r="I10" s="156" t="s">
        <v>188</v>
      </c>
      <c r="J10" s="341">
        <v>7180</v>
      </c>
      <c r="K10" s="346">
        <f>SUM(F13,H13,J13)</f>
        <v>22560</v>
      </c>
      <c r="L10" s="295">
        <v>7</v>
      </c>
      <c r="M10" s="295">
        <v>4</v>
      </c>
      <c r="N10" s="349">
        <f>K10*L10*M10</f>
        <v>631680</v>
      </c>
      <c r="O10" s="299" t="s">
        <v>232</v>
      </c>
      <c r="P10" s="289" t="s">
        <v>233</v>
      </c>
      <c r="Q10" s="298" t="s">
        <v>234</v>
      </c>
      <c r="R10" s="298"/>
      <c r="S10" s="61"/>
      <c r="T10" s="169"/>
      <c r="U10" s="75"/>
    </row>
    <row r="11" spans="1:21" ht="26.25" customHeight="1" x14ac:dyDescent="0.2">
      <c r="A11" s="125"/>
      <c r="B11" s="158" t="s">
        <v>28</v>
      </c>
      <c r="C11" s="293"/>
      <c r="D11" s="159" t="s">
        <v>193</v>
      </c>
      <c r="E11" s="183"/>
      <c r="F11" s="339"/>
      <c r="G11" s="161"/>
      <c r="H11" s="342"/>
      <c r="I11" s="162" t="s">
        <v>190</v>
      </c>
      <c r="J11" s="342">
        <v>7180</v>
      </c>
      <c r="K11" s="347"/>
      <c r="L11" s="296"/>
      <c r="M11" s="296"/>
      <c r="N11" s="349"/>
      <c r="O11" s="251"/>
      <c r="P11" s="290"/>
      <c r="Q11" s="298"/>
      <c r="R11" s="298"/>
      <c r="S11" s="62"/>
      <c r="T11" s="163"/>
      <c r="U11" s="76"/>
    </row>
    <row r="12" spans="1:21" ht="26.25" customHeight="1" x14ac:dyDescent="0.2">
      <c r="A12" s="125"/>
      <c r="B12" s="210" t="s">
        <v>68</v>
      </c>
      <c r="C12" s="293"/>
      <c r="D12" s="158"/>
      <c r="E12" s="186"/>
      <c r="F12" s="339"/>
      <c r="G12" s="161"/>
      <c r="H12" s="342"/>
      <c r="I12" s="162"/>
      <c r="J12" s="342"/>
      <c r="K12" s="347"/>
      <c r="L12" s="296"/>
      <c r="M12" s="296"/>
      <c r="N12" s="349"/>
      <c r="O12" s="251"/>
      <c r="P12" s="290"/>
      <c r="Q12" s="298"/>
      <c r="R12" s="298"/>
      <c r="S12" s="62"/>
      <c r="T12" s="163"/>
      <c r="U12" s="76"/>
    </row>
    <row r="13" spans="1:21" ht="26.25" customHeight="1" x14ac:dyDescent="0.2">
      <c r="A13" s="125"/>
      <c r="B13" s="165"/>
      <c r="C13" s="294"/>
      <c r="D13" s="166"/>
      <c r="E13" s="188" t="s">
        <v>7</v>
      </c>
      <c r="F13" s="340">
        <f>SUM(F10:F12)</f>
        <v>0</v>
      </c>
      <c r="G13" s="188" t="s">
        <v>7</v>
      </c>
      <c r="H13" s="340">
        <f>SUM(H10:H12)</f>
        <v>8200</v>
      </c>
      <c r="I13" s="188" t="s">
        <v>7</v>
      </c>
      <c r="J13" s="340">
        <f>SUM(J10:J12)</f>
        <v>14360</v>
      </c>
      <c r="K13" s="348"/>
      <c r="L13" s="297"/>
      <c r="M13" s="297"/>
      <c r="N13" s="349"/>
      <c r="O13" s="252"/>
      <c r="P13" s="291"/>
      <c r="Q13" s="298"/>
      <c r="R13" s="298"/>
      <c r="S13" s="63"/>
      <c r="T13" s="167">
        <f>SUM(T10:T12)</f>
        <v>0</v>
      </c>
      <c r="U13" s="168"/>
    </row>
    <row r="14" spans="1:21" ht="26.25" customHeight="1" x14ac:dyDescent="0.2">
      <c r="A14" s="125"/>
      <c r="B14" s="152" t="s">
        <v>68</v>
      </c>
      <c r="C14" s="292" t="s">
        <v>66</v>
      </c>
      <c r="D14" s="153">
        <v>1</v>
      </c>
      <c r="E14" s="197"/>
      <c r="F14" s="208"/>
      <c r="G14" s="156" t="s">
        <v>222</v>
      </c>
      <c r="H14" s="141">
        <v>8000</v>
      </c>
      <c r="I14" s="156" t="s">
        <v>188</v>
      </c>
      <c r="J14" s="139">
        <v>6580</v>
      </c>
      <c r="K14" s="346">
        <f>SUM(F17,H17,J17)</f>
        <v>21160</v>
      </c>
      <c r="L14" s="295">
        <v>4</v>
      </c>
      <c r="M14" s="295">
        <v>1</v>
      </c>
      <c r="N14" s="349">
        <f>K14*L14*M14</f>
        <v>84640</v>
      </c>
      <c r="O14" s="299" t="s">
        <v>214</v>
      </c>
      <c r="P14" s="289" t="s">
        <v>67</v>
      </c>
      <c r="Q14" s="298" t="s">
        <v>262</v>
      </c>
      <c r="R14" s="298" t="s">
        <v>259</v>
      </c>
      <c r="S14" s="61"/>
      <c r="T14" s="157"/>
      <c r="U14" s="76"/>
    </row>
    <row r="15" spans="1:21" ht="26.25" customHeight="1" x14ac:dyDescent="0.2">
      <c r="A15" s="125"/>
      <c r="B15" s="158" t="s">
        <v>28</v>
      </c>
      <c r="C15" s="293"/>
      <c r="D15" s="159">
        <v>2</v>
      </c>
      <c r="E15" s="198"/>
      <c r="F15" s="209"/>
      <c r="G15" s="162"/>
      <c r="H15" s="140"/>
      <c r="I15" s="162" t="s">
        <v>190</v>
      </c>
      <c r="J15" s="140">
        <v>6580</v>
      </c>
      <c r="K15" s="347"/>
      <c r="L15" s="296"/>
      <c r="M15" s="296"/>
      <c r="N15" s="349"/>
      <c r="O15" s="251"/>
      <c r="P15" s="290"/>
      <c r="Q15" s="298"/>
      <c r="R15" s="298"/>
      <c r="S15" s="62"/>
      <c r="T15" s="163"/>
      <c r="U15" s="76"/>
    </row>
    <row r="16" spans="1:21" ht="26.25" customHeight="1" x14ac:dyDescent="0.2">
      <c r="A16" s="125"/>
      <c r="B16" s="210" t="s">
        <v>176</v>
      </c>
      <c r="C16" s="293"/>
      <c r="D16" s="158"/>
      <c r="E16" s="195"/>
      <c r="F16" s="209"/>
      <c r="G16" s="162"/>
      <c r="H16" s="140"/>
      <c r="I16" s="162"/>
      <c r="J16" s="140"/>
      <c r="K16" s="347"/>
      <c r="L16" s="296"/>
      <c r="M16" s="296"/>
      <c r="N16" s="349"/>
      <c r="O16" s="251"/>
      <c r="P16" s="290"/>
      <c r="Q16" s="298"/>
      <c r="R16" s="298"/>
      <c r="S16" s="62"/>
      <c r="T16" s="163"/>
      <c r="U16" s="76"/>
    </row>
    <row r="17" spans="1:21" ht="26.25" customHeight="1" x14ac:dyDescent="0.2">
      <c r="A17" s="125"/>
      <c r="B17" s="165"/>
      <c r="C17" s="294"/>
      <c r="D17" s="166"/>
      <c r="E17" s="188" t="s">
        <v>7</v>
      </c>
      <c r="F17" s="204">
        <f>SUM(F14:F16)</f>
        <v>0</v>
      </c>
      <c r="G17" s="188" t="s">
        <v>7</v>
      </c>
      <c r="H17" s="204">
        <f>SUM(H14:H16)</f>
        <v>8000</v>
      </c>
      <c r="I17" s="188" t="s">
        <v>7</v>
      </c>
      <c r="J17" s="204">
        <f>SUM(J14:J16)</f>
        <v>13160</v>
      </c>
      <c r="K17" s="348"/>
      <c r="L17" s="297"/>
      <c r="M17" s="297"/>
      <c r="N17" s="349"/>
      <c r="O17" s="252"/>
      <c r="P17" s="291"/>
      <c r="Q17" s="298"/>
      <c r="R17" s="298"/>
      <c r="S17" s="63"/>
      <c r="T17" s="167">
        <f>SUM(T14:T16)</f>
        <v>0</v>
      </c>
      <c r="U17" s="168"/>
    </row>
    <row r="18" spans="1:21" ht="26.25" customHeight="1" x14ac:dyDescent="0.2">
      <c r="A18" s="125"/>
      <c r="B18" s="152" t="s">
        <v>68</v>
      </c>
      <c r="C18" s="292" t="s">
        <v>66</v>
      </c>
      <c r="D18" s="153">
        <v>1</v>
      </c>
      <c r="E18" s="191" t="s">
        <v>220</v>
      </c>
      <c r="F18" s="139">
        <v>2500</v>
      </c>
      <c r="G18" s="156" t="s">
        <v>222</v>
      </c>
      <c r="H18" s="141">
        <v>8000</v>
      </c>
      <c r="I18" s="156" t="s">
        <v>188</v>
      </c>
      <c r="J18" s="139">
        <v>6580</v>
      </c>
      <c r="K18" s="346">
        <f>SUM(F21,H21,J21)</f>
        <v>26160</v>
      </c>
      <c r="L18" s="295">
        <v>1</v>
      </c>
      <c r="M18" s="295">
        <v>1</v>
      </c>
      <c r="N18" s="349">
        <f>K18*L18*M18</f>
        <v>26160</v>
      </c>
      <c r="O18" s="299" t="s">
        <v>214</v>
      </c>
      <c r="P18" s="289" t="s">
        <v>67</v>
      </c>
      <c r="Q18" s="298" t="s">
        <v>262</v>
      </c>
      <c r="R18" s="298" t="s">
        <v>260</v>
      </c>
      <c r="S18" s="61"/>
      <c r="T18" s="157"/>
      <c r="U18" s="76"/>
    </row>
    <row r="19" spans="1:21" ht="26.25" customHeight="1" x14ac:dyDescent="0.2">
      <c r="A19" s="125"/>
      <c r="B19" s="158" t="s">
        <v>28</v>
      </c>
      <c r="C19" s="293"/>
      <c r="D19" s="159">
        <v>2</v>
      </c>
      <c r="E19" s="192" t="s">
        <v>221</v>
      </c>
      <c r="F19" s="140">
        <v>2500</v>
      </c>
      <c r="G19" s="162"/>
      <c r="H19" s="140"/>
      <c r="I19" s="162" t="s">
        <v>190</v>
      </c>
      <c r="J19" s="140">
        <v>6580</v>
      </c>
      <c r="K19" s="347"/>
      <c r="L19" s="296"/>
      <c r="M19" s="296"/>
      <c r="N19" s="349"/>
      <c r="O19" s="251"/>
      <c r="P19" s="290"/>
      <c r="Q19" s="298"/>
      <c r="R19" s="298"/>
      <c r="S19" s="62"/>
      <c r="T19" s="163"/>
      <c r="U19" s="76"/>
    </row>
    <row r="20" spans="1:21" ht="26.25" customHeight="1" x14ac:dyDescent="0.2">
      <c r="A20" s="125"/>
      <c r="B20" s="210" t="s">
        <v>176</v>
      </c>
      <c r="C20" s="293"/>
      <c r="D20" s="158"/>
      <c r="E20" s="193"/>
      <c r="F20" s="140"/>
      <c r="G20" s="162"/>
      <c r="H20" s="140"/>
      <c r="I20" s="162"/>
      <c r="J20" s="140"/>
      <c r="K20" s="347"/>
      <c r="L20" s="296"/>
      <c r="M20" s="296"/>
      <c r="N20" s="349"/>
      <c r="O20" s="251"/>
      <c r="P20" s="290"/>
      <c r="Q20" s="298"/>
      <c r="R20" s="298"/>
      <c r="S20" s="62"/>
      <c r="T20" s="163"/>
      <c r="U20" s="76"/>
    </row>
    <row r="21" spans="1:21" ht="26.25" customHeight="1" thickBot="1" x14ac:dyDescent="0.25">
      <c r="A21" s="125"/>
      <c r="B21" s="165"/>
      <c r="C21" s="294"/>
      <c r="D21" s="166"/>
      <c r="E21" s="188" t="s">
        <v>7</v>
      </c>
      <c r="F21" s="204">
        <f>SUM(F18:F20)</f>
        <v>5000</v>
      </c>
      <c r="G21" s="188" t="s">
        <v>7</v>
      </c>
      <c r="H21" s="204">
        <f>SUM(H18:H20)</f>
        <v>8000</v>
      </c>
      <c r="I21" s="188" t="s">
        <v>7</v>
      </c>
      <c r="J21" s="204">
        <f>SUM(J18:J20)</f>
        <v>13160</v>
      </c>
      <c r="K21" s="348"/>
      <c r="L21" s="297"/>
      <c r="M21" s="297"/>
      <c r="N21" s="349"/>
      <c r="O21" s="252"/>
      <c r="P21" s="291"/>
      <c r="Q21" s="298"/>
      <c r="R21" s="298"/>
      <c r="S21" s="63"/>
      <c r="T21" s="167">
        <f>SUM(T18:T20)</f>
        <v>0</v>
      </c>
      <c r="U21" s="168"/>
    </row>
    <row r="22" spans="1:21" ht="26.25" customHeight="1" x14ac:dyDescent="0.2">
      <c r="A22" s="125"/>
      <c r="B22" s="152" t="s">
        <v>68</v>
      </c>
      <c r="C22" s="298" t="s">
        <v>276</v>
      </c>
      <c r="D22" s="153">
        <v>1</v>
      </c>
      <c r="E22" s="197"/>
      <c r="F22" s="338"/>
      <c r="G22" s="179"/>
      <c r="H22" s="341">
        <v>8500</v>
      </c>
      <c r="I22" s="194" t="s">
        <v>188</v>
      </c>
      <c r="J22" s="341">
        <v>302</v>
      </c>
      <c r="K22" s="346">
        <f>SUM(F25,H25,J25)</f>
        <v>9104</v>
      </c>
      <c r="L22" s="304">
        <v>3</v>
      </c>
      <c r="M22" s="295">
        <v>1</v>
      </c>
      <c r="N22" s="349">
        <f>K22*L22*M22</f>
        <v>27312</v>
      </c>
      <c r="O22" s="299" t="s">
        <v>236</v>
      </c>
      <c r="P22" s="298" t="s">
        <v>277</v>
      </c>
      <c r="Q22" s="298" t="s">
        <v>278</v>
      </c>
      <c r="R22" s="298" t="s">
        <v>261</v>
      </c>
      <c r="S22" s="61"/>
      <c r="T22" s="180"/>
      <c r="U22" s="75"/>
    </row>
    <row r="23" spans="1:21" ht="26.25" customHeight="1" x14ac:dyDescent="0.2">
      <c r="A23" s="125"/>
      <c r="B23" s="158" t="s">
        <v>28</v>
      </c>
      <c r="C23" s="298"/>
      <c r="D23" s="159">
        <v>2</v>
      </c>
      <c r="E23" s="198"/>
      <c r="F23" s="339"/>
      <c r="G23" s="185"/>
      <c r="H23" s="339"/>
      <c r="I23" s="162" t="s">
        <v>190</v>
      </c>
      <c r="J23" s="342">
        <v>302</v>
      </c>
      <c r="K23" s="347"/>
      <c r="L23" s="304"/>
      <c r="M23" s="296"/>
      <c r="N23" s="349"/>
      <c r="O23" s="251"/>
      <c r="P23" s="298"/>
      <c r="Q23" s="298"/>
      <c r="R23" s="298"/>
      <c r="S23" s="62"/>
      <c r="T23" s="163"/>
      <c r="U23" s="76"/>
    </row>
    <row r="24" spans="1:21" ht="26.25" customHeight="1" x14ac:dyDescent="0.2">
      <c r="A24" s="125"/>
      <c r="B24" s="174" t="s">
        <v>177</v>
      </c>
      <c r="C24" s="298"/>
      <c r="D24" s="181"/>
      <c r="E24" s="195"/>
      <c r="F24" s="339"/>
      <c r="G24" s="185"/>
      <c r="H24" s="339"/>
      <c r="I24" s="185"/>
      <c r="J24" s="339"/>
      <c r="K24" s="347"/>
      <c r="L24" s="304"/>
      <c r="M24" s="296"/>
      <c r="N24" s="349"/>
      <c r="O24" s="251"/>
      <c r="P24" s="298"/>
      <c r="Q24" s="298"/>
      <c r="R24" s="298"/>
      <c r="S24" s="62"/>
      <c r="T24" s="163"/>
      <c r="U24" s="76"/>
    </row>
    <row r="25" spans="1:21" ht="26.25" customHeight="1" thickBot="1" x14ac:dyDescent="0.25">
      <c r="A25" s="125"/>
      <c r="B25" s="165"/>
      <c r="C25" s="298"/>
      <c r="D25" s="187"/>
      <c r="E25" s="188" t="s">
        <v>7</v>
      </c>
      <c r="F25" s="340">
        <f>SUM(F22:F24)</f>
        <v>0</v>
      </c>
      <c r="G25" s="188" t="s">
        <v>7</v>
      </c>
      <c r="H25" s="340">
        <f>SUM(H22:H24)</f>
        <v>8500</v>
      </c>
      <c r="I25" s="188" t="s">
        <v>7</v>
      </c>
      <c r="J25" s="340">
        <f>SUM(J22:J24)</f>
        <v>604</v>
      </c>
      <c r="K25" s="348"/>
      <c r="L25" s="304"/>
      <c r="M25" s="297"/>
      <c r="N25" s="349"/>
      <c r="O25" s="252"/>
      <c r="P25" s="298"/>
      <c r="Q25" s="298"/>
      <c r="R25" s="298"/>
      <c r="S25" s="63"/>
      <c r="T25" s="167">
        <f>SUM(T22:T24)</f>
        <v>0</v>
      </c>
      <c r="U25" s="168"/>
    </row>
    <row r="26" spans="1:21" ht="26.25" customHeight="1" x14ac:dyDescent="0.2">
      <c r="A26" s="125"/>
      <c r="B26" s="152" t="s">
        <v>68</v>
      </c>
      <c r="C26" s="298" t="s">
        <v>276</v>
      </c>
      <c r="D26" s="153">
        <v>1</v>
      </c>
      <c r="E26" s="191" t="s">
        <v>220</v>
      </c>
      <c r="F26" s="341">
        <v>2500</v>
      </c>
      <c r="G26" s="156"/>
      <c r="H26" s="341">
        <v>8500</v>
      </c>
      <c r="I26" s="194" t="s">
        <v>188</v>
      </c>
      <c r="J26" s="341">
        <v>302</v>
      </c>
      <c r="K26" s="349">
        <f>SUM(F29,H29,J29)</f>
        <v>14104</v>
      </c>
      <c r="L26" s="295">
        <v>2</v>
      </c>
      <c r="M26" s="304">
        <v>1</v>
      </c>
      <c r="N26" s="349">
        <f>K26*L26*M26</f>
        <v>28208</v>
      </c>
      <c r="O26" s="299" t="s">
        <v>236</v>
      </c>
      <c r="P26" s="298" t="s">
        <v>277</v>
      </c>
      <c r="Q26" s="298" t="s">
        <v>278</v>
      </c>
      <c r="R26" s="298" t="s">
        <v>260</v>
      </c>
      <c r="S26" s="61"/>
      <c r="T26" s="170"/>
      <c r="U26" s="171"/>
    </row>
    <row r="27" spans="1:21" ht="26.25" customHeight="1" x14ac:dyDescent="0.2">
      <c r="A27" s="125"/>
      <c r="B27" s="158" t="s">
        <v>28</v>
      </c>
      <c r="C27" s="298"/>
      <c r="D27" s="159">
        <v>2</v>
      </c>
      <c r="E27" s="192" t="s">
        <v>221</v>
      </c>
      <c r="F27" s="342">
        <v>2500</v>
      </c>
      <c r="G27" s="162"/>
      <c r="H27" s="342"/>
      <c r="I27" s="196" t="s">
        <v>190</v>
      </c>
      <c r="J27" s="342">
        <v>302</v>
      </c>
      <c r="K27" s="349"/>
      <c r="L27" s="296"/>
      <c r="M27" s="304"/>
      <c r="N27" s="349"/>
      <c r="O27" s="251"/>
      <c r="P27" s="298"/>
      <c r="Q27" s="298"/>
      <c r="R27" s="298"/>
      <c r="S27" s="62"/>
      <c r="T27" s="172"/>
      <c r="U27" s="173"/>
    </row>
    <row r="28" spans="1:21" ht="26.25" customHeight="1" x14ac:dyDescent="0.2">
      <c r="A28" s="125"/>
      <c r="B28" s="174" t="s">
        <v>177</v>
      </c>
      <c r="C28" s="298"/>
      <c r="D28" s="158"/>
      <c r="E28" s="195"/>
      <c r="F28" s="339"/>
      <c r="G28" s="185"/>
      <c r="H28" s="339"/>
      <c r="I28" s="196"/>
      <c r="J28" s="342"/>
      <c r="K28" s="349"/>
      <c r="L28" s="296"/>
      <c r="M28" s="304"/>
      <c r="N28" s="349"/>
      <c r="O28" s="251"/>
      <c r="P28" s="298"/>
      <c r="Q28" s="298"/>
      <c r="R28" s="298"/>
      <c r="S28" s="62"/>
      <c r="T28" s="172"/>
      <c r="U28" s="173"/>
    </row>
    <row r="29" spans="1:21" ht="26.25" customHeight="1" thickBot="1" x14ac:dyDescent="0.25">
      <c r="A29" s="125"/>
      <c r="B29" s="165"/>
      <c r="C29" s="298"/>
      <c r="D29" s="166"/>
      <c r="E29" s="188" t="s">
        <v>7</v>
      </c>
      <c r="F29" s="340">
        <f>SUM(F26:F28)</f>
        <v>5000</v>
      </c>
      <c r="G29" s="188" t="s">
        <v>7</v>
      </c>
      <c r="H29" s="340">
        <f>SUM(H26:H28)</f>
        <v>8500</v>
      </c>
      <c r="I29" s="188" t="s">
        <v>7</v>
      </c>
      <c r="J29" s="340">
        <f>SUM(J26:J28)</f>
        <v>604</v>
      </c>
      <c r="K29" s="349"/>
      <c r="L29" s="297"/>
      <c r="M29" s="304"/>
      <c r="N29" s="349"/>
      <c r="O29" s="252"/>
      <c r="P29" s="298"/>
      <c r="Q29" s="298"/>
      <c r="R29" s="298"/>
      <c r="S29" s="63"/>
      <c r="T29" s="167">
        <f>SUM(T26:T28)</f>
        <v>0</v>
      </c>
      <c r="U29" s="168"/>
    </row>
    <row r="30" spans="1:21" ht="26.25" customHeight="1" x14ac:dyDescent="0.2">
      <c r="A30" s="125"/>
      <c r="B30" s="152" t="s">
        <v>68</v>
      </c>
      <c r="C30" s="298" t="s">
        <v>178</v>
      </c>
      <c r="D30" s="153"/>
      <c r="E30" s="197"/>
      <c r="F30" s="338"/>
      <c r="G30" s="156"/>
      <c r="H30" s="341"/>
      <c r="I30" s="194" t="s">
        <v>188</v>
      </c>
      <c r="J30" s="341">
        <v>302</v>
      </c>
      <c r="K30" s="346">
        <f>SUM(F33,H33,J33)</f>
        <v>604</v>
      </c>
      <c r="L30" s="295">
        <v>3</v>
      </c>
      <c r="M30" s="295">
        <v>1</v>
      </c>
      <c r="N30" s="349">
        <f>K30*L30*M30</f>
        <v>1812</v>
      </c>
      <c r="O30" s="299" t="s">
        <v>215</v>
      </c>
      <c r="P30" s="289" t="s">
        <v>178</v>
      </c>
      <c r="Q30" s="298" t="s">
        <v>179</v>
      </c>
      <c r="R30" s="298" t="s">
        <v>175</v>
      </c>
      <c r="S30" s="61"/>
      <c r="T30" s="180"/>
      <c r="U30" s="75"/>
    </row>
    <row r="31" spans="1:21" ht="26.25" customHeight="1" x14ac:dyDescent="0.2">
      <c r="A31" s="125"/>
      <c r="B31" s="158" t="s">
        <v>28</v>
      </c>
      <c r="C31" s="298"/>
      <c r="D31" s="159"/>
      <c r="E31" s="198"/>
      <c r="F31" s="339"/>
      <c r="G31" s="185"/>
      <c r="H31" s="339"/>
      <c r="I31" s="196" t="s">
        <v>190</v>
      </c>
      <c r="J31" s="342">
        <v>302</v>
      </c>
      <c r="K31" s="347"/>
      <c r="L31" s="296"/>
      <c r="M31" s="296"/>
      <c r="N31" s="349"/>
      <c r="O31" s="251"/>
      <c r="P31" s="290"/>
      <c r="Q31" s="298"/>
      <c r="R31" s="298"/>
      <c r="S31" s="62"/>
      <c r="T31" s="163"/>
      <c r="U31" s="76"/>
    </row>
    <row r="32" spans="1:21" ht="26.25" customHeight="1" x14ac:dyDescent="0.2">
      <c r="A32" s="125"/>
      <c r="B32" s="174" t="s">
        <v>177</v>
      </c>
      <c r="C32" s="298"/>
      <c r="D32" s="158"/>
      <c r="E32" s="195"/>
      <c r="F32" s="339"/>
      <c r="G32" s="185"/>
      <c r="H32" s="339"/>
      <c r="I32" s="185"/>
      <c r="J32" s="339"/>
      <c r="K32" s="347"/>
      <c r="L32" s="296"/>
      <c r="M32" s="296"/>
      <c r="N32" s="349"/>
      <c r="O32" s="251"/>
      <c r="P32" s="290"/>
      <c r="Q32" s="298"/>
      <c r="R32" s="298"/>
      <c r="S32" s="62"/>
      <c r="T32" s="163"/>
      <c r="U32" s="76"/>
    </row>
    <row r="33" spans="1:21" ht="26.25" customHeight="1" thickBot="1" x14ac:dyDescent="0.25">
      <c r="A33" s="125"/>
      <c r="B33" s="165"/>
      <c r="C33" s="298"/>
      <c r="D33" s="166"/>
      <c r="E33" s="188" t="s">
        <v>7</v>
      </c>
      <c r="F33" s="340">
        <f>SUM(F30:F32)</f>
        <v>0</v>
      </c>
      <c r="G33" s="188" t="s">
        <v>7</v>
      </c>
      <c r="H33" s="340">
        <f>SUM(H30:H32)</f>
        <v>0</v>
      </c>
      <c r="I33" s="188" t="s">
        <v>7</v>
      </c>
      <c r="J33" s="340">
        <f>SUM(J30:J32)</f>
        <v>604</v>
      </c>
      <c r="K33" s="348"/>
      <c r="L33" s="297"/>
      <c r="M33" s="297"/>
      <c r="N33" s="349"/>
      <c r="O33" s="252"/>
      <c r="P33" s="291"/>
      <c r="Q33" s="298"/>
      <c r="R33" s="298"/>
      <c r="S33" s="63"/>
      <c r="T33" s="167">
        <f>SUM(T30:T32)</f>
        <v>0</v>
      </c>
      <c r="U33" s="168"/>
    </row>
    <row r="34" spans="1:21" ht="26.25" customHeight="1" x14ac:dyDescent="0.2">
      <c r="A34" s="125"/>
      <c r="B34" s="189"/>
      <c r="C34" s="292"/>
      <c r="D34" s="176"/>
      <c r="E34" s="177"/>
      <c r="F34" s="338"/>
      <c r="G34" s="178"/>
      <c r="H34" s="338"/>
      <c r="I34" s="179"/>
      <c r="J34" s="341"/>
      <c r="K34" s="346">
        <f>SUM(F37,H37,J37)</f>
        <v>0</v>
      </c>
      <c r="L34" s="295"/>
      <c r="M34" s="295"/>
      <c r="N34" s="349">
        <f>K34*L34*M34</f>
        <v>0</v>
      </c>
      <c r="O34" s="254"/>
      <c r="P34" s="286"/>
      <c r="Q34" s="279"/>
      <c r="R34" s="279"/>
      <c r="S34" s="61"/>
      <c r="T34" s="180"/>
      <c r="U34" s="75"/>
    </row>
    <row r="35" spans="1:21" ht="26.25" customHeight="1" x14ac:dyDescent="0.2">
      <c r="A35" s="125"/>
      <c r="B35" s="158"/>
      <c r="C35" s="293"/>
      <c r="D35" s="182"/>
      <c r="E35" s="183"/>
      <c r="F35" s="339"/>
      <c r="G35" s="184"/>
      <c r="H35" s="339"/>
      <c r="I35" s="185"/>
      <c r="J35" s="339"/>
      <c r="K35" s="347"/>
      <c r="L35" s="296"/>
      <c r="M35" s="296"/>
      <c r="N35" s="349"/>
      <c r="O35" s="255"/>
      <c r="P35" s="287"/>
      <c r="Q35" s="279"/>
      <c r="R35" s="279"/>
      <c r="S35" s="62"/>
      <c r="T35" s="163"/>
      <c r="U35" s="76"/>
    </row>
    <row r="36" spans="1:21" ht="26.25" customHeight="1" x14ac:dyDescent="0.2">
      <c r="A36" s="125"/>
      <c r="B36" s="210"/>
      <c r="C36" s="293"/>
      <c r="D36" s="181"/>
      <c r="E36" s="186"/>
      <c r="F36" s="339"/>
      <c r="G36" s="184"/>
      <c r="H36" s="339"/>
      <c r="I36" s="185"/>
      <c r="J36" s="339"/>
      <c r="K36" s="347"/>
      <c r="L36" s="296"/>
      <c r="M36" s="296"/>
      <c r="N36" s="349"/>
      <c r="O36" s="255"/>
      <c r="P36" s="287"/>
      <c r="Q36" s="279"/>
      <c r="R36" s="279"/>
      <c r="S36" s="62"/>
      <c r="T36" s="163"/>
      <c r="U36" s="76"/>
    </row>
    <row r="37" spans="1:21" ht="26.25" customHeight="1" thickBot="1" x14ac:dyDescent="0.25">
      <c r="A37" s="125"/>
      <c r="B37" s="165"/>
      <c r="C37" s="294"/>
      <c r="D37" s="187"/>
      <c r="E37" s="188" t="s">
        <v>7</v>
      </c>
      <c r="F37" s="340">
        <f>SUM(F34:F36)</f>
        <v>0</v>
      </c>
      <c r="G37" s="188" t="s">
        <v>7</v>
      </c>
      <c r="H37" s="340">
        <f>SUM(H34:H36)</f>
        <v>0</v>
      </c>
      <c r="I37" s="188" t="s">
        <v>7</v>
      </c>
      <c r="J37" s="340">
        <f>SUM(J34:J36)</f>
        <v>0</v>
      </c>
      <c r="K37" s="348"/>
      <c r="L37" s="297"/>
      <c r="M37" s="297"/>
      <c r="N37" s="349"/>
      <c r="O37" s="256"/>
      <c r="P37" s="288"/>
      <c r="Q37" s="279"/>
      <c r="R37" s="279"/>
      <c r="S37" s="63"/>
      <c r="T37" s="167">
        <f>SUM(T34:T36)</f>
        <v>0</v>
      </c>
      <c r="U37" s="168"/>
    </row>
    <row r="38" spans="1:21" ht="45.75" customHeight="1" thickTop="1" thickBot="1" x14ac:dyDescent="0.25">
      <c r="A38" s="125"/>
      <c r="B38" s="264" t="s">
        <v>16</v>
      </c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6"/>
      <c r="N38" s="335">
        <f>SUM(N6:N37)</f>
        <v>1704492</v>
      </c>
      <c r="O38" s="58"/>
      <c r="P38" s="55"/>
      <c r="Q38" s="58"/>
      <c r="R38" s="58"/>
      <c r="T38" s="190">
        <f>SUM(T13+T17+T25+T29+T33+T37+T9+T21)</f>
        <v>0</v>
      </c>
      <c r="U38" s="56"/>
    </row>
    <row r="39" spans="1:21" ht="27.75" customHeight="1" x14ac:dyDescent="0.2">
      <c r="A39" s="125"/>
      <c r="B39" s="257" t="s">
        <v>114</v>
      </c>
      <c r="C39" s="258"/>
      <c r="D39" s="258"/>
      <c r="E39" s="258"/>
      <c r="F39" s="258"/>
      <c r="G39" s="258"/>
      <c r="H39" s="258"/>
      <c r="I39" s="258"/>
      <c r="J39" s="258"/>
      <c r="K39" s="258"/>
      <c r="L39" s="258"/>
      <c r="M39" s="259"/>
      <c r="N39" s="321">
        <f>T38</f>
        <v>0</v>
      </c>
      <c r="O39" s="56"/>
      <c r="P39" s="56"/>
      <c r="Q39" s="56"/>
      <c r="R39" s="56"/>
    </row>
    <row r="40" spans="1:21" ht="16.2" customHeight="1" thickBot="1" x14ac:dyDescent="0.25"/>
    <row r="41" spans="1:21" ht="24.75" customHeight="1" thickBot="1" x14ac:dyDescent="0.25">
      <c r="A41" s="302" t="s">
        <v>235</v>
      </c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3"/>
      <c r="T41" s="199" t="s">
        <v>130</v>
      </c>
      <c r="U41" s="83" t="s">
        <v>12</v>
      </c>
    </row>
    <row r="42" spans="1:21" ht="37.5" customHeight="1" thickBot="1" x14ac:dyDescent="0.25">
      <c r="A42" s="126"/>
      <c r="B42" s="4" t="s">
        <v>19</v>
      </c>
      <c r="C42" s="4" t="s">
        <v>20</v>
      </c>
      <c r="D42" s="4" t="s">
        <v>21</v>
      </c>
      <c r="E42" s="234" t="s">
        <v>22</v>
      </c>
      <c r="F42" s="235"/>
      <c r="G42" s="234" t="s">
        <v>23</v>
      </c>
      <c r="H42" s="235"/>
      <c r="I42" s="234" t="s">
        <v>8</v>
      </c>
      <c r="J42" s="235"/>
      <c r="K42" s="345" t="s">
        <v>18</v>
      </c>
      <c r="L42" s="4" t="s">
        <v>24</v>
      </c>
      <c r="M42" s="4" t="s">
        <v>25</v>
      </c>
      <c r="N42" s="345" t="s">
        <v>26</v>
      </c>
      <c r="O42" s="4" t="s">
        <v>279</v>
      </c>
      <c r="P42" s="4" t="s">
        <v>56</v>
      </c>
      <c r="Q42" s="4" t="s">
        <v>27</v>
      </c>
      <c r="R42" s="4" t="s">
        <v>12</v>
      </c>
      <c r="T42" s="300" t="s">
        <v>131</v>
      </c>
      <c r="U42" s="301"/>
    </row>
    <row r="43" spans="1:21" ht="16.2" customHeight="1" x14ac:dyDescent="0.2">
      <c r="A43" s="126"/>
      <c r="B43" s="152" t="s">
        <v>68</v>
      </c>
      <c r="C43" s="298" t="s">
        <v>180</v>
      </c>
      <c r="D43" s="153">
        <v>4</v>
      </c>
      <c r="E43" s="177"/>
      <c r="F43" s="338"/>
      <c r="G43" s="155" t="s">
        <v>224</v>
      </c>
      <c r="H43" s="344">
        <v>43600</v>
      </c>
      <c r="I43" s="155" t="s">
        <v>99</v>
      </c>
      <c r="J43" s="341">
        <v>240000</v>
      </c>
      <c r="K43" s="346">
        <f>SUM(F46,H46,J46)</f>
        <v>287700</v>
      </c>
      <c r="L43" s="295">
        <v>4</v>
      </c>
      <c r="M43" s="295">
        <v>1</v>
      </c>
      <c r="N43" s="349">
        <f>K43*L43*M43</f>
        <v>1150800</v>
      </c>
      <c r="O43" s="299" t="s">
        <v>227</v>
      </c>
      <c r="P43" s="289" t="s">
        <v>181</v>
      </c>
      <c r="Q43" s="292" t="s">
        <v>264</v>
      </c>
      <c r="R43" s="292" t="s">
        <v>259</v>
      </c>
      <c r="S43" s="61"/>
      <c r="T43" s="170">
        <v>1127000</v>
      </c>
      <c r="U43" s="171" t="s">
        <v>245</v>
      </c>
    </row>
    <row r="44" spans="1:21" ht="16.2" customHeight="1" x14ac:dyDescent="0.2">
      <c r="A44" s="126"/>
      <c r="B44" s="158" t="s">
        <v>28</v>
      </c>
      <c r="C44" s="298"/>
      <c r="D44" s="159">
        <v>5</v>
      </c>
      <c r="E44" s="183"/>
      <c r="F44" s="339"/>
      <c r="G44" s="161"/>
      <c r="H44" s="342"/>
      <c r="I44" s="161" t="s">
        <v>98</v>
      </c>
      <c r="J44" s="342">
        <v>3000</v>
      </c>
      <c r="K44" s="347"/>
      <c r="L44" s="296"/>
      <c r="M44" s="296"/>
      <c r="N44" s="349"/>
      <c r="O44" s="251"/>
      <c r="P44" s="290"/>
      <c r="Q44" s="293"/>
      <c r="R44" s="293"/>
      <c r="S44" s="62"/>
      <c r="T44" s="172"/>
      <c r="U44" s="173" t="s">
        <v>195</v>
      </c>
    </row>
    <row r="45" spans="1:21" ht="16.2" customHeight="1" x14ac:dyDescent="0.2">
      <c r="A45" s="126"/>
      <c r="B45" s="174" t="s">
        <v>119</v>
      </c>
      <c r="C45" s="298"/>
      <c r="D45" s="158"/>
      <c r="E45" s="186"/>
      <c r="F45" s="339"/>
      <c r="G45" s="161"/>
      <c r="H45" s="342"/>
      <c r="I45" s="161" t="s">
        <v>118</v>
      </c>
      <c r="J45" s="342">
        <v>1100</v>
      </c>
      <c r="K45" s="347"/>
      <c r="L45" s="296"/>
      <c r="M45" s="296"/>
      <c r="N45" s="349"/>
      <c r="O45" s="251"/>
      <c r="P45" s="290"/>
      <c r="Q45" s="293"/>
      <c r="R45" s="293"/>
      <c r="S45" s="62"/>
      <c r="T45" s="163"/>
      <c r="U45" s="76"/>
    </row>
    <row r="46" spans="1:21" ht="16.2" customHeight="1" thickBot="1" x14ac:dyDescent="0.25">
      <c r="A46" s="126"/>
      <c r="B46" s="165"/>
      <c r="C46" s="298"/>
      <c r="D46" s="166"/>
      <c r="E46" s="188" t="s">
        <v>7</v>
      </c>
      <c r="F46" s="340">
        <f>SUM(F43:F45)</f>
        <v>0</v>
      </c>
      <c r="G46" s="188" t="s">
        <v>7</v>
      </c>
      <c r="H46" s="340">
        <f>SUM(H43:H45)</f>
        <v>43600</v>
      </c>
      <c r="I46" s="188" t="s">
        <v>7</v>
      </c>
      <c r="J46" s="340">
        <f>SUM(J43:J45)</f>
        <v>244100</v>
      </c>
      <c r="K46" s="348"/>
      <c r="L46" s="297"/>
      <c r="M46" s="297"/>
      <c r="N46" s="349"/>
      <c r="O46" s="252"/>
      <c r="P46" s="291"/>
      <c r="Q46" s="294"/>
      <c r="R46" s="294"/>
      <c r="S46" s="63"/>
      <c r="T46" s="167">
        <f>SUM(T43:T45)</f>
        <v>1127000</v>
      </c>
      <c r="U46" s="168"/>
    </row>
    <row r="47" spans="1:21" ht="16.2" customHeight="1" x14ac:dyDescent="0.2">
      <c r="A47" s="126"/>
      <c r="B47" s="152" t="s">
        <v>68</v>
      </c>
      <c r="C47" s="298" t="s">
        <v>180</v>
      </c>
      <c r="D47" s="153">
        <v>4</v>
      </c>
      <c r="E47" s="154" t="s">
        <v>225</v>
      </c>
      <c r="F47" s="341">
        <v>16000</v>
      </c>
      <c r="G47" s="155"/>
      <c r="H47" s="344">
        <v>43600</v>
      </c>
      <c r="I47" s="155" t="s">
        <v>99</v>
      </c>
      <c r="J47" s="341">
        <v>240000</v>
      </c>
      <c r="K47" s="346">
        <f>SUM(F50,H50,J50)</f>
        <v>305700</v>
      </c>
      <c r="L47" s="295">
        <v>1</v>
      </c>
      <c r="M47" s="295">
        <v>1</v>
      </c>
      <c r="N47" s="349">
        <f>K47*L47*M47</f>
        <v>305700</v>
      </c>
      <c r="O47" s="299" t="s">
        <v>227</v>
      </c>
      <c r="P47" s="289" t="s">
        <v>181</v>
      </c>
      <c r="Q47" s="292" t="s">
        <v>264</v>
      </c>
      <c r="R47" s="292" t="s">
        <v>263</v>
      </c>
      <c r="S47" s="61"/>
      <c r="T47" s="170">
        <v>299750</v>
      </c>
      <c r="U47" s="171" t="s">
        <v>244</v>
      </c>
    </row>
    <row r="48" spans="1:21" ht="16.2" customHeight="1" x14ac:dyDescent="0.2">
      <c r="A48" s="126"/>
      <c r="B48" s="158" t="s">
        <v>28</v>
      </c>
      <c r="C48" s="298"/>
      <c r="D48" s="159">
        <v>5</v>
      </c>
      <c r="E48" s="160" t="s">
        <v>226</v>
      </c>
      <c r="F48" s="342">
        <v>2000</v>
      </c>
      <c r="G48" s="161"/>
      <c r="H48" s="342"/>
      <c r="I48" s="161" t="s">
        <v>98</v>
      </c>
      <c r="J48" s="342">
        <v>3000</v>
      </c>
      <c r="K48" s="347"/>
      <c r="L48" s="296"/>
      <c r="M48" s="296"/>
      <c r="N48" s="349"/>
      <c r="O48" s="251"/>
      <c r="P48" s="290"/>
      <c r="Q48" s="293"/>
      <c r="R48" s="293"/>
      <c r="S48" s="62"/>
      <c r="T48" s="172"/>
      <c r="U48" s="173" t="s">
        <v>194</v>
      </c>
    </row>
    <row r="49" spans="1:21" ht="16.2" customHeight="1" x14ac:dyDescent="0.2">
      <c r="A49" s="126"/>
      <c r="B49" s="174" t="s">
        <v>119</v>
      </c>
      <c r="C49" s="298"/>
      <c r="D49" s="158"/>
      <c r="E49" s="186"/>
      <c r="F49" s="339"/>
      <c r="G49" s="161"/>
      <c r="H49" s="342"/>
      <c r="I49" s="161" t="s">
        <v>118</v>
      </c>
      <c r="J49" s="342">
        <v>1100</v>
      </c>
      <c r="K49" s="347"/>
      <c r="L49" s="296"/>
      <c r="M49" s="296"/>
      <c r="N49" s="349"/>
      <c r="O49" s="251"/>
      <c r="P49" s="290"/>
      <c r="Q49" s="293"/>
      <c r="R49" s="293"/>
      <c r="S49" s="62"/>
      <c r="T49" s="163"/>
      <c r="U49" s="76"/>
    </row>
    <row r="50" spans="1:21" ht="16.2" customHeight="1" thickBot="1" x14ac:dyDescent="0.25">
      <c r="A50" s="126"/>
      <c r="B50" s="165"/>
      <c r="C50" s="298"/>
      <c r="D50" s="166"/>
      <c r="E50" s="188" t="s">
        <v>7</v>
      </c>
      <c r="F50" s="340">
        <f>SUM(F47:F49)</f>
        <v>18000</v>
      </c>
      <c r="G50" s="188" t="s">
        <v>7</v>
      </c>
      <c r="H50" s="340">
        <f>SUM(H47:H49)</f>
        <v>43600</v>
      </c>
      <c r="I50" s="188" t="s">
        <v>7</v>
      </c>
      <c r="J50" s="340">
        <f>SUM(J47:J49)</f>
        <v>244100</v>
      </c>
      <c r="K50" s="348"/>
      <c r="L50" s="297"/>
      <c r="M50" s="297"/>
      <c r="N50" s="349"/>
      <c r="O50" s="252"/>
      <c r="P50" s="291"/>
      <c r="Q50" s="294"/>
      <c r="R50" s="294"/>
      <c r="S50" s="63"/>
      <c r="T50" s="167">
        <f>SUM(T47:T49)</f>
        <v>299750</v>
      </c>
      <c r="U50" s="168"/>
    </row>
    <row r="51" spans="1:21" ht="16.2" customHeight="1" x14ac:dyDescent="0.2">
      <c r="A51" s="126"/>
      <c r="B51" s="152" t="s">
        <v>119</v>
      </c>
      <c r="C51" s="292" t="s">
        <v>265</v>
      </c>
      <c r="D51" s="153">
        <v>4</v>
      </c>
      <c r="E51" s="154" t="s">
        <v>225</v>
      </c>
      <c r="F51" s="341">
        <v>16000</v>
      </c>
      <c r="G51" s="155"/>
      <c r="H51" s="344">
        <v>43600</v>
      </c>
      <c r="I51" s="155" t="s">
        <v>99</v>
      </c>
      <c r="J51" s="341">
        <v>240000</v>
      </c>
      <c r="K51" s="346">
        <f>SUM(F54,H54,J54)</f>
        <v>305700</v>
      </c>
      <c r="L51" s="295">
        <v>1</v>
      </c>
      <c r="M51" s="295">
        <v>1</v>
      </c>
      <c r="N51" s="346">
        <f>K51*L51*M51</f>
        <v>305700</v>
      </c>
      <c r="O51" s="289" t="s">
        <v>267</v>
      </c>
      <c r="P51" s="289" t="s">
        <v>268</v>
      </c>
      <c r="Q51" s="292" t="s">
        <v>270</v>
      </c>
      <c r="R51" s="292" t="s">
        <v>269</v>
      </c>
      <c r="S51" s="61"/>
      <c r="T51" s="170">
        <v>299750</v>
      </c>
      <c r="U51" s="171" t="s">
        <v>244</v>
      </c>
    </row>
    <row r="52" spans="1:21" ht="16.2" customHeight="1" x14ac:dyDescent="0.2">
      <c r="A52" s="126"/>
      <c r="B52" s="158" t="s">
        <v>28</v>
      </c>
      <c r="C52" s="293"/>
      <c r="D52" s="159" t="s">
        <v>266</v>
      </c>
      <c r="E52" s="160" t="s">
        <v>226</v>
      </c>
      <c r="F52" s="342">
        <v>2000</v>
      </c>
      <c r="G52" s="161"/>
      <c r="H52" s="342"/>
      <c r="I52" s="161" t="s">
        <v>98</v>
      </c>
      <c r="J52" s="342">
        <v>3000</v>
      </c>
      <c r="K52" s="347"/>
      <c r="L52" s="296"/>
      <c r="M52" s="296"/>
      <c r="N52" s="347"/>
      <c r="O52" s="290"/>
      <c r="P52" s="290"/>
      <c r="Q52" s="293"/>
      <c r="R52" s="293"/>
      <c r="S52" s="62"/>
      <c r="T52" s="172"/>
      <c r="U52" s="173" t="s">
        <v>194</v>
      </c>
    </row>
    <row r="53" spans="1:21" ht="16.2" customHeight="1" x14ac:dyDescent="0.2">
      <c r="A53" s="126"/>
      <c r="B53" s="174" t="s">
        <v>68</v>
      </c>
      <c r="C53" s="293"/>
      <c r="D53" s="158"/>
      <c r="E53" s="164"/>
      <c r="F53" s="342"/>
      <c r="G53" s="161"/>
      <c r="H53" s="342"/>
      <c r="I53" s="161" t="s">
        <v>118</v>
      </c>
      <c r="J53" s="342">
        <v>1100</v>
      </c>
      <c r="K53" s="347"/>
      <c r="L53" s="296"/>
      <c r="M53" s="296"/>
      <c r="N53" s="347"/>
      <c r="O53" s="290"/>
      <c r="P53" s="290"/>
      <c r="Q53" s="293"/>
      <c r="R53" s="293"/>
      <c r="S53" s="62"/>
      <c r="T53" s="172"/>
      <c r="U53" s="173"/>
    </row>
    <row r="54" spans="1:21" ht="16.2" customHeight="1" thickBot="1" x14ac:dyDescent="0.25">
      <c r="A54" s="126"/>
      <c r="B54" s="165"/>
      <c r="C54" s="294"/>
      <c r="D54" s="166"/>
      <c r="E54" s="188" t="s">
        <v>7</v>
      </c>
      <c r="F54" s="340">
        <f>SUM(F51:F53)</f>
        <v>18000</v>
      </c>
      <c r="G54" s="188" t="s">
        <v>7</v>
      </c>
      <c r="H54" s="340">
        <f>SUM(H51:H53)</f>
        <v>43600</v>
      </c>
      <c r="I54" s="188" t="s">
        <v>7</v>
      </c>
      <c r="J54" s="340">
        <f>SUM(J51:J53)</f>
        <v>244100</v>
      </c>
      <c r="K54" s="348"/>
      <c r="L54" s="297"/>
      <c r="M54" s="297"/>
      <c r="N54" s="348"/>
      <c r="O54" s="291"/>
      <c r="P54" s="291"/>
      <c r="Q54" s="294"/>
      <c r="R54" s="294"/>
      <c r="S54" s="63"/>
      <c r="T54" s="167">
        <f>SUM(T51:T53)</f>
        <v>299750</v>
      </c>
      <c r="U54" s="168"/>
    </row>
    <row r="55" spans="1:21" ht="16.2" customHeight="1" x14ac:dyDescent="0.2">
      <c r="A55" s="126"/>
      <c r="B55" s="175"/>
      <c r="C55" s="280"/>
      <c r="D55" s="176"/>
      <c r="E55" s="177"/>
      <c r="F55" s="338"/>
      <c r="G55" s="178"/>
      <c r="H55" s="338"/>
      <c r="I55" s="179"/>
      <c r="J55" s="338"/>
      <c r="K55" s="346">
        <f>SUM(F58,H58,J58)</f>
        <v>0</v>
      </c>
      <c r="L55" s="283"/>
      <c r="M55" s="283"/>
      <c r="N55" s="349">
        <f>K55*L55*M55</f>
        <v>0</v>
      </c>
      <c r="O55" s="254"/>
      <c r="P55" s="286"/>
      <c r="Q55" s="279"/>
      <c r="R55" s="279"/>
      <c r="S55" s="61"/>
      <c r="T55" s="180"/>
      <c r="U55" s="75"/>
    </row>
    <row r="56" spans="1:21" ht="16.2" customHeight="1" x14ac:dyDescent="0.2">
      <c r="A56" s="126"/>
      <c r="B56" s="181"/>
      <c r="C56" s="281"/>
      <c r="D56" s="182"/>
      <c r="E56" s="183"/>
      <c r="F56" s="339"/>
      <c r="G56" s="184"/>
      <c r="H56" s="339"/>
      <c r="I56" s="185"/>
      <c r="J56" s="339"/>
      <c r="K56" s="347"/>
      <c r="L56" s="284"/>
      <c r="M56" s="284"/>
      <c r="N56" s="349"/>
      <c r="O56" s="255"/>
      <c r="P56" s="287"/>
      <c r="Q56" s="279"/>
      <c r="R56" s="279"/>
      <c r="S56" s="62"/>
      <c r="T56" s="163"/>
      <c r="U56" s="76"/>
    </row>
    <row r="57" spans="1:21" ht="16.2" customHeight="1" x14ac:dyDescent="0.2">
      <c r="A57" s="126"/>
      <c r="B57" s="181"/>
      <c r="C57" s="281"/>
      <c r="D57" s="181"/>
      <c r="E57" s="186"/>
      <c r="F57" s="339"/>
      <c r="G57" s="184"/>
      <c r="H57" s="339"/>
      <c r="I57" s="185"/>
      <c r="J57" s="339"/>
      <c r="K57" s="347"/>
      <c r="L57" s="284"/>
      <c r="M57" s="284"/>
      <c r="N57" s="349"/>
      <c r="O57" s="255"/>
      <c r="P57" s="287"/>
      <c r="Q57" s="279"/>
      <c r="R57" s="279"/>
      <c r="S57" s="62"/>
      <c r="T57" s="163"/>
      <c r="U57" s="76"/>
    </row>
    <row r="58" spans="1:21" ht="16.2" customHeight="1" thickBot="1" x14ac:dyDescent="0.25">
      <c r="A58" s="126"/>
      <c r="B58" s="57"/>
      <c r="C58" s="282"/>
      <c r="D58" s="187"/>
      <c r="E58" s="188" t="s">
        <v>7</v>
      </c>
      <c r="F58" s="340">
        <f>SUM(F55:F57)</f>
        <v>0</v>
      </c>
      <c r="G58" s="188" t="s">
        <v>7</v>
      </c>
      <c r="H58" s="340">
        <f>SUM(H55:H57)</f>
        <v>0</v>
      </c>
      <c r="I58" s="188" t="s">
        <v>7</v>
      </c>
      <c r="J58" s="340">
        <f>SUM(J55:J57)</f>
        <v>0</v>
      </c>
      <c r="K58" s="348"/>
      <c r="L58" s="285"/>
      <c r="M58" s="285"/>
      <c r="N58" s="349"/>
      <c r="O58" s="256"/>
      <c r="P58" s="288"/>
      <c r="Q58" s="279"/>
      <c r="R58" s="279"/>
      <c r="S58" s="63"/>
      <c r="T58" s="167">
        <f>SUM(T55:T57)</f>
        <v>0</v>
      </c>
      <c r="U58" s="168"/>
    </row>
    <row r="59" spans="1:21" ht="16.2" customHeight="1" x14ac:dyDescent="0.2">
      <c r="A59" s="126"/>
      <c r="B59" s="175"/>
      <c r="C59" s="280"/>
      <c r="D59" s="176"/>
      <c r="E59" s="177"/>
      <c r="F59" s="338"/>
      <c r="G59" s="178"/>
      <c r="H59" s="338"/>
      <c r="I59" s="179"/>
      <c r="J59" s="338"/>
      <c r="K59" s="346">
        <f>SUM(F62,H62,J62)</f>
        <v>0</v>
      </c>
      <c r="L59" s="283"/>
      <c r="M59" s="283"/>
      <c r="N59" s="349">
        <f>K59*L59*M59</f>
        <v>0</v>
      </c>
      <c r="O59" s="254"/>
      <c r="P59" s="286"/>
      <c r="Q59" s="279"/>
      <c r="R59" s="279"/>
      <c r="S59" s="61"/>
      <c r="T59" s="180"/>
      <c r="U59" s="75"/>
    </row>
    <row r="60" spans="1:21" ht="16.2" customHeight="1" x14ac:dyDescent="0.2">
      <c r="A60" s="126"/>
      <c r="B60" s="181"/>
      <c r="C60" s="281"/>
      <c r="D60" s="182"/>
      <c r="E60" s="183"/>
      <c r="F60" s="339"/>
      <c r="G60" s="184"/>
      <c r="H60" s="339"/>
      <c r="I60" s="185"/>
      <c r="J60" s="339"/>
      <c r="K60" s="347"/>
      <c r="L60" s="284"/>
      <c r="M60" s="284"/>
      <c r="N60" s="349"/>
      <c r="O60" s="255"/>
      <c r="P60" s="287"/>
      <c r="Q60" s="279"/>
      <c r="R60" s="279"/>
      <c r="S60" s="62"/>
      <c r="T60" s="163"/>
      <c r="U60" s="76"/>
    </row>
    <row r="61" spans="1:21" ht="16.2" customHeight="1" x14ac:dyDescent="0.2">
      <c r="A61" s="126"/>
      <c r="B61" s="181"/>
      <c r="C61" s="281"/>
      <c r="D61" s="181"/>
      <c r="E61" s="186"/>
      <c r="F61" s="339"/>
      <c r="G61" s="184"/>
      <c r="H61" s="339"/>
      <c r="I61" s="185"/>
      <c r="J61" s="339"/>
      <c r="K61" s="347"/>
      <c r="L61" s="284"/>
      <c r="M61" s="284"/>
      <c r="N61" s="349"/>
      <c r="O61" s="255"/>
      <c r="P61" s="287"/>
      <c r="Q61" s="279"/>
      <c r="R61" s="279"/>
      <c r="S61" s="62"/>
      <c r="T61" s="163"/>
      <c r="U61" s="76"/>
    </row>
    <row r="62" spans="1:21" ht="16.2" customHeight="1" thickBot="1" x14ac:dyDescent="0.25">
      <c r="A62" s="126"/>
      <c r="B62" s="57"/>
      <c r="C62" s="282"/>
      <c r="D62" s="187"/>
      <c r="E62" s="188" t="s">
        <v>7</v>
      </c>
      <c r="F62" s="340">
        <f>SUM(F59:F60)</f>
        <v>0</v>
      </c>
      <c r="G62" s="188" t="s">
        <v>7</v>
      </c>
      <c r="H62" s="340">
        <f>SUM(H59:H61)</f>
        <v>0</v>
      </c>
      <c r="I62" s="188" t="s">
        <v>7</v>
      </c>
      <c r="J62" s="340">
        <f>SUM(J59:J61)</f>
        <v>0</v>
      </c>
      <c r="K62" s="348"/>
      <c r="L62" s="285"/>
      <c r="M62" s="285"/>
      <c r="N62" s="349"/>
      <c r="O62" s="256"/>
      <c r="P62" s="288"/>
      <c r="Q62" s="279"/>
      <c r="R62" s="279"/>
      <c r="S62" s="63"/>
      <c r="T62" s="167">
        <f>SUM(T59:T61)</f>
        <v>0</v>
      </c>
      <c r="U62" s="168"/>
    </row>
    <row r="63" spans="1:21" ht="45.75" customHeight="1" thickTop="1" thickBot="1" x14ac:dyDescent="0.25">
      <c r="A63" s="126"/>
      <c r="B63" s="264" t="s">
        <v>16</v>
      </c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6"/>
      <c r="N63" s="335">
        <f>SUM(N43:N62)</f>
        <v>1762200</v>
      </c>
      <c r="O63" s="58"/>
      <c r="P63" s="55"/>
      <c r="Q63" s="58"/>
      <c r="R63" s="58"/>
      <c r="T63" s="190">
        <f>SUM(T50+T54+T58+T62+T46)</f>
        <v>1726500</v>
      </c>
      <c r="U63" s="56"/>
    </row>
    <row r="64" spans="1:21" ht="27.75" customHeight="1" x14ac:dyDescent="0.2">
      <c r="A64" s="126"/>
      <c r="B64" s="257" t="s">
        <v>114</v>
      </c>
      <c r="C64" s="258"/>
      <c r="D64" s="258"/>
      <c r="E64" s="258"/>
      <c r="F64" s="258"/>
      <c r="G64" s="258"/>
      <c r="H64" s="258"/>
      <c r="I64" s="258"/>
      <c r="J64" s="258"/>
      <c r="K64" s="258"/>
      <c r="L64" s="258"/>
      <c r="M64" s="259"/>
      <c r="N64" s="321">
        <f>T63</f>
        <v>1726500</v>
      </c>
      <c r="O64" s="56"/>
      <c r="P64" s="56"/>
      <c r="Q64" s="56"/>
      <c r="R64" s="56"/>
      <c r="T64" s="56"/>
      <c r="U64" s="56"/>
    </row>
    <row r="65" spans="11:14" ht="16.2" customHeight="1" thickBot="1" x14ac:dyDescent="0.25"/>
    <row r="66" spans="11:14" ht="16.2" customHeight="1" x14ac:dyDescent="0.2">
      <c r="K66" s="270" t="s">
        <v>182</v>
      </c>
      <c r="L66" s="271"/>
      <c r="M66" s="272"/>
      <c r="N66" s="350">
        <f>N38</f>
        <v>1704492</v>
      </c>
    </row>
    <row r="67" spans="11:14" ht="16.2" customHeight="1" thickBot="1" x14ac:dyDescent="0.25">
      <c r="K67" s="273" t="s">
        <v>183</v>
      </c>
      <c r="L67" s="274"/>
      <c r="M67" s="275"/>
      <c r="N67" s="351">
        <f>N63</f>
        <v>1762200</v>
      </c>
    </row>
    <row r="68" spans="11:14" ht="16.2" customHeight="1" thickTop="1" thickBot="1" x14ac:dyDescent="0.25">
      <c r="K68" s="276" t="s">
        <v>184</v>
      </c>
      <c r="L68" s="277"/>
      <c r="M68" s="278"/>
      <c r="N68" s="352">
        <f>SUM(N66:N67)</f>
        <v>3466692</v>
      </c>
    </row>
    <row r="69" spans="11:14" ht="16.2" customHeight="1" x14ac:dyDescent="0.2"/>
    <row r="70" spans="11:14" ht="16.2" customHeight="1" x14ac:dyDescent="0.2"/>
    <row r="71" spans="11:14" ht="16.2" customHeight="1" x14ac:dyDescent="0.2"/>
    <row r="72" spans="11:14" ht="16.2" customHeight="1" x14ac:dyDescent="0.2"/>
    <row r="73" spans="11:14" ht="16.2" customHeight="1" x14ac:dyDescent="0.2"/>
    <row r="74" spans="11:14" ht="16.2" customHeight="1" x14ac:dyDescent="0.2"/>
    <row r="75" spans="11:14" ht="16.2" customHeight="1" x14ac:dyDescent="0.2"/>
    <row r="76" spans="11:14" ht="16.2" customHeight="1" x14ac:dyDescent="0.2"/>
    <row r="77" spans="11:14" ht="16.2" customHeight="1" x14ac:dyDescent="0.2"/>
    <row r="78" spans="11:14" ht="16.2" customHeight="1" x14ac:dyDescent="0.2"/>
    <row r="79" spans="11:14" ht="16.2" customHeight="1" x14ac:dyDescent="0.2"/>
    <row r="80" spans="11:14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  <row r="98" ht="16.2" customHeight="1" x14ac:dyDescent="0.2"/>
    <row r="99" ht="16.2" customHeight="1" x14ac:dyDescent="0.2"/>
    <row r="100" ht="16.2" customHeight="1" x14ac:dyDescent="0.2"/>
    <row r="101" ht="16.2" customHeight="1" x14ac:dyDescent="0.2"/>
    <row r="102" ht="16.2" customHeight="1" x14ac:dyDescent="0.2"/>
    <row r="103" ht="16.2" customHeight="1" x14ac:dyDescent="0.2"/>
    <row r="104" ht="16.2" customHeight="1" x14ac:dyDescent="0.2"/>
    <row r="105" ht="16.2" customHeight="1" x14ac:dyDescent="0.2"/>
    <row r="106" ht="16.2" customHeight="1" x14ac:dyDescent="0.2"/>
    <row r="107" ht="16.2" customHeight="1" x14ac:dyDescent="0.2"/>
    <row r="108" ht="16.2" customHeight="1" x14ac:dyDescent="0.2"/>
    <row r="109" ht="16.2" customHeight="1" x14ac:dyDescent="0.2"/>
    <row r="110" ht="16.2" customHeight="1" x14ac:dyDescent="0.2"/>
    <row r="111" ht="16.2" customHeight="1" x14ac:dyDescent="0.2"/>
    <row r="112" ht="16.2" customHeight="1" x14ac:dyDescent="0.2"/>
    <row r="113" ht="16.2" customHeight="1" x14ac:dyDescent="0.2"/>
    <row r="114" ht="16.2" customHeight="1" x14ac:dyDescent="0.2"/>
    <row r="115" ht="16.2" customHeight="1" x14ac:dyDescent="0.2"/>
    <row r="116" ht="16.2" customHeight="1" x14ac:dyDescent="0.2"/>
    <row r="117" ht="16.2" customHeight="1" x14ac:dyDescent="0.2"/>
    <row r="118" ht="16.2" customHeight="1" x14ac:dyDescent="0.2"/>
    <row r="119" ht="16.2" customHeight="1" x14ac:dyDescent="0.2"/>
    <row r="120" ht="16.2" customHeight="1" x14ac:dyDescent="0.2"/>
    <row r="121" ht="16.2" customHeight="1" x14ac:dyDescent="0.2"/>
    <row r="122" ht="16.2" customHeight="1" x14ac:dyDescent="0.2"/>
    <row r="123" ht="16.2" customHeight="1" x14ac:dyDescent="0.2"/>
    <row r="124" ht="16.2" customHeight="1" x14ac:dyDescent="0.2"/>
    <row r="125" ht="16.2" customHeight="1" x14ac:dyDescent="0.2"/>
    <row r="126" ht="16.2" customHeight="1" x14ac:dyDescent="0.2"/>
    <row r="127" ht="16.2" customHeight="1" x14ac:dyDescent="0.2"/>
    <row r="128" ht="16.2" customHeight="1" x14ac:dyDescent="0.2"/>
    <row r="129" ht="16.2" customHeight="1" x14ac:dyDescent="0.2"/>
    <row r="130" ht="16.2" customHeight="1" x14ac:dyDescent="0.2"/>
    <row r="131" ht="16.2" customHeight="1" x14ac:dyDescent="0.2"/>
    <row r="132" ht="16.2" customHeight="1" x14ac:dyDescent="0.2"/>
    <row r="133" ht="16.2" customHeight="1" x14ac:dyDescent="0.2"/>
    <row r="134" ht="16.2" customHeight="1" x14ac:dyDescent="0.2"/>
    <row r="135" ht="16.2" customHeight="1" x14ac:dyDescent="0.2"/>
    <row r="136" ht="16.2" customHeight="1" x14ac:dyDescent="0.2"/>
    <row r="137" ht="16.2" customHeight="1" x14ac:dyDescent="0.2"/>
    <row r="138" ht="16.2" customHeight="1" x14ac:dyDescent="0.2"/>
    <row r="139" ht="16.2" customHeight="1" x14ac:dyDescent="0.2"/>
    <row r="140" ht="16.2" customHeight="1" x14ac:dyDescent="0.2"/>
    <row r="141" ht="16.2" customHeight="1" x14ac:dyDescent="0.2"/>
    <row r="142" ht="16.2" customHeight="1" x14ac:dyDescent="0.2"/>
    <row r="143" ht="16.2" customHeight="1" x14ac:dyDescent="0.2"/>
    <row r="144" ht="16.2" customHeight="1" x14ac:dyDescent="0.2"/>
    <row r="145" ht="16.2" customHeight="1" x14ac:dyDescent="0.2"/>
    <row r="146" ht="16.2" customHeight="1" x14ac:dyDescent="0.2"/>
    <row r="147" ht="16.2" customHeight="1" x14ac:dyDescent="0.2"/>
    <row r="148" ht="16.2" customHeight="1" x14ac:dyDescent="0.2"/>
  </sheetData>
  <sheetProtection formatCells="0" formatColumns="0" formatRows="0" insertRows="0" deleteRows="0"/>
  <mergeCells count="134">
    <mergeCell ref="A4:R4"/>
    <mergeCell ref="E5:F5"/>
    <mergeCell ref="G5:H5"/>
    <mergeCell ref="I5:J5"/>
    <mergeCell ref="T5:U5"/>
    <mergeCell ref="C6:C9"/>
    <mergeCell ref="K6:K9"/>
    <mergeCell ref="L6:L9"/>
    <mergeCell ref="M6:M9"/>
    <mergeCell ref="N6:N9"/>
    <mergeCell ref="O6:O9"/>
    <mergeCell ref="P6:P9"/>
    <mergeCell ref="Q6:Q9"/>
    <mergeCell ref="R6:R9"/>
    <mergeCell ref="C10:C13"/>
    <mergeCell ref="K10:K13"/>
    <mergeCell ref="L10:L13"/>
    <mergeCell ref="M10:M13"/>
    <mergeCell ref="N10:N13"/>
    <mergeCell ref="O10:O13"/>
    <mergeCell ref="P10:P13"/>
    <mergeCell ref="Q10:Q13"/>
    <mergeCell ref="R10:R13"/>
    <mergeCell ref="C14:C17"/>
    <mergeCell ref="K14:K17"/>
    <mergeCell ref="L14:L17"/>
    <mergeCell ref="M14:M17"/>
    <mergeCell ref="N14:N17"/>
    <mergeCell ref="O14:O17"/>
    <mergeCell ref="P14:P17"/>
    <mergeCell ref="Q14:Q17"/>
    <mergeCell ref="R14:R17"/>
    <mergeCell ref="C18:C21"/>
    <mergeCell ref="K18:K21"/>
    <mergeCell ref="L18:L21"/>
    <mergeCell ref="M18:M21"/>
    <mergeCell ref="N18:N21"/>
    <mergeCell ref="O18:O21"/>
    <mergeCell ref="P18:P21"/>
    <mergeCell ref="Q18:Q21"/>
    <mergeCell ref="R18:R21"/>
    <mergeCell ref="C22:C25"/>
    <mergeCell ref="K22:K25"/>
    <mergeCell ref="L22:L25"/>
    <mergeCell ref="M22:M25"/>
    <mergeCell ref="N22:N25"/>
    <mergeCell ref="O22:O25"/>
    <mergeCell ref="P22:P25"/>
    <mergeCell ref="Q22:Q25"/>
    <mergeCell ref="R22:R25"/>
    <mergeCell ref="P26:P29"/>
    <mergeCell ref="Q26:Q29"/>
    <mergeCell ref="R26:R29"/>
    <mergeCell ref="C30:C33"/>
    <mergeCell ref="K30:K33"/>
    <mergeCell ref="L30:L33"/>
    <mergeCell ref="M30:M33"/>
    <mergeCell ref="N30:N33"/>
    <mergeCell ref="O30:O33"/>
    <mergeCell ref="P30:P33"/>
    <mergeCell ref="C26:C29"/>
    <mergeCell ref="K26:K29"/>
    <mergeCell ref="L26:L29"/>
    <mergeCell ref="M26:M29"/>
    <mergeCell ref="N26:N29"/>
    <mergeCell ref="O26:O29"/>
    <mergeCell ref="R34:R37"/>
    <mergeCell ref="B38:M38"/>
    <mergeCell ref="B39:M39"/>
    <mergeCell ref="A41:S41"/>
    <mergeCell ref="E42:F42"/>
    <mergeCell ref="G42:H42"/>
    <mergeCell ref="I42:J42"/>
    <mergeCell ref="Q30:Q33"/>
    <mergeCell ref="R30:R33"/>
    <mergeCell ref="C34:C37"/>
    <mergeCell ref="K34:K37"/>
    <mergeCell ref="L34:L37"/>
    <mergeCell ref="M34:M37"/>
    <mergeCell ref="N34:N37"/>
    <mergeCell ref="O34:O37"/>
    <mergeCell ref="P34:P37"/>
    <mergeCell ref="Q34:Q37"/>
    <mergeCell ref="T42:U42"/>
    <mergeCell ref="C43:C46"/>
    <mergeCell ref="K43:K46"/>
    <mergeCell ref="L43:L46"/>
    <mergeCell ref="M43:M46"/>
    <mergeCell ref="N43:N46"/>
    <mergeCell ref="O43:O46"/>
    <mergeCell ref="P43:P46"/>
    <mergeCell ref="Q43:Q46"/>
    <mergeCell ref="R43:R46"/>
    <mergeCell ref="P47:P50"/>
    <mergeCell ref="Q47:Q50"/>
    <mergeCell ref="R47:R50"/>
    <mergeCell ref="C51:C54"/>
    <mergeCell ref="K51:K54"/>
    <mergeCell ref="L51:L54"/>
    <mergeCell ref="M51:M54"/>
    <mergeCell ref="N51:N54"/>
    <mergeCell ref="O51:O54"/>
    <mergeCell ref="P51:P54"/>
    <mergeCell ref="C47:C50"/>
    <mergeCell ref="K47:K50"/>
    <mergeCell ref="L47:L50"/>
    <mergeCell ref="M47:M50"/>
    <mergeCell ref="N47:N50"/>
    <mergeCell ref="O47:O50"/>
    <mergeCell ref="Q51:Q54"/>
    <mergeCell ref="R51:R54"/>
    <mergeCell ref="B64:M64"/>
    <mergeCell ref="K66:M66"/>
    <mergeCell ref="K67:M67"/>
    <mergeCell ref="K68:M68"/>
    <mergeCell ref="R55:R58"/>
    <mergeCell ref="C59:C62"/>
    <mergeCell ref="K59:K62"/>
    <mergeCell ref="L59:L62"/>
    <mergeCell ref="M59:M62"/>
    <mergeCell ref="N59:N62"/>
    <mergeCell ref="O59:O62"/>
    <mergeCell ref="P59:P62"/>
    <mergeCell ref="Q59:Q62"/>
    <mergeCell ref="R59:R62"/>
    <mergeCell ref="C55:C58"/>
    <mergeCell ref="K55:K58"/>
    <mergeCell ref="L55:L58"/>
    <mergeCell ref="M55:M58"/>
    <mergeCell ref="N55:N58"/>
    <mergeCell ref="O55:O58"/>
    <mergeCell ref="P55:P58"/>
    <mergeCell ref="Q55:Q58"/>
    <mergeCell ref="B63:M63"/>
  </mergeCells>
  <phoneticPr fontId="3"/>
  <dataValidations count="1">
    <dataValidation type="list" allowBlank="1" showInputMessage="1" showErrorMessage="1" sqref="I55:I57 I59:I61" xr:uid="{D68BD096-D893-4B87-8263-F25BED5EE455}">
      <formula1>"鉄道運賃,鉄道急行料金,航空費"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scale="44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6">
    <pageSetUpPr fitToPage="1"/>
  </sheetPr>
  <dimension ref="A1:J50"/>
  <sheetViews>
    <sheetView view="pageBreakPreview" zoomScaleNormal="100" zoomScaleSheetLayoutView="100" workbookViewId="0"/>
  </sheetViews>
  <sheetFormatPr defaultColWidth="8.88671875" defaultRowHeight="15.9" customHeight="1" x14ac:dyDescent="0.2"/>
  <cols>
    <col min="1" max="1" width="37.88671875" style="1" customWidth="1"/>
    <col min="2" max="2" width="6.77734375" style="2" customWidth="1"/>
    <col min="3" max="3" width="15.21875" style="316" bestFit="1" customWidth="1"/>
    <col min="4" max="4" width="15.44140625" style="316" bestFit="1" customWidth="1"/>
    <col min="5" max="5" width="13.77734375" style="1" customWidth="1"/>
    <col min="6" max="6" width="41" style="1" customWidth="1"/>
    <col min="7" max="7" width="10.77734375" style="1" customWidth="1"/>
    <col min="8" max="8" width="23.6640625" style="1" customWidth="1"/>
    <col min="9" max="16384" width="8.88671875" style="1"/>
  </cols>
  <sheetData>
    <row r="1" spans="1:8" ht="15.9" customHeight="1" x14ac:dyDescent="0.2">
      <c r="A1" s="56" t="s">
        <v>115</v>
      </c>
    </row>
    <row r="3" spans="1:8" ht="15.9" customHeight="1" x14ac:dyDescent="0.2">
      <c r="A3" s="1" t="s">
        <v>46</v>
      </c>
    </row>
    <row r="4" spans="1:8" ht="15.9" customHeight="1" x14ac:dyDescent="0.2">
      <c r="A4" s="4" t="s">
        <v>29</v>
      </c>
      <c r="B4" s="4" t="s">
        <v>10</v>
      </c>
      <c r="C4" s="317" t="s">
        <v>124</v>
      </c>
      <c r="D4" s="317" t="s">
        <v>125</v>
      </c>
      <c r="E4" s="4" t="s">
        <v>122</v>
      </c>
      <c r="F4" s="4" t="s">
        <v>123</v>
      </c>
      <c r="G4" s="4" t="s">
        <v>12</v>
      </c>
    </row>
    <row r="5" spans="1:8" ht="30" customHeight="1" x14ac:dyDescent="0.2">
      <c r="A5" s="22" t="s">
        <v>82</v>
      </c>
      <c r="B5" s="33">
        <v>1</v>
      </c>
      <c r="C5" s="318">
        <v>16500</v>
      </c>
      <c r="D5" s="319">
        <f>B5*C5</f>
        <v>16500</v>
      </c>
      <c r="E5" s="67" t="s">
        <v>216</v>
      </c>
      <c r="F5" s="35" t="s">
        <v>217</v>
      </c>
      <c r="G5" s="36"/>
    </row>
    <row r="6" spans="1:8" ht="30" customHeight="1" x14ac:dyDescent="0.2">
      <c r="A6" s="22" t="s">
        <v>196</v>
      </c>
      <c r="B6" s="33">
        <v>1</v>
      </c>
      <c r="C6" s="318">
        <v>1200000</v>
      </c>
      <c r="D6" s="353">
        <f>B6*C6</f>
        <v>1200000</v>
      </c>
      <c r="E6" s="67" t="s">
        <v>212</v>
      </c>
      <c r="F6" s="127" t="s">
        <v>197</v>
      </c>
      <c r="G6" s="36"/>
    </row>
    <row r="7" spans="1:8" ht="30" customHeight="1" x14ac:dyDescent="0.2">
      <c r="A7" s="247" t="s">
        <v>7</v>
      </c>
      <c r="B7" s="247"/>
      <c r="C7" s="247"/>
      <c r="D7" s="319">
        <f>SUM(D5:D6)</f>
        <v>1216500</v>
      </c>
      <c r="E7" s="53"/>
      <c r="F7" s="53"/>
      <c r="G7" s="14"/>
    </row>
    <row r="8" spans="1:8" ht="30" customHeight="1" x14ac:dyDescent="0.2">
      <c r="A8" s="246" t="s">
        <v>129</v>
      </c>
      <c r="B8" s="246"/>
      <c r="C8" s="246"/>
      <c r="D8" s="321">
        <v>0</v>
      </c>
      <c r="E8" s="53"/>
      <c r="F8" s="53"/>
      <c r="G8" s="14"/>
    </row>
    <row r="9" spans="1:8" ht="15.9" customHeight="1" x14ac:dyDescent="0.2">
      <c r="E9" s="68"/>
      <c r="F9" s="68"/>
      <c r="H9" s="69"/>
    </row>
    <row r="10" spans="1:8" ht="15.9" customHeight="1" x14ac:dyDescent="0.2">
      <c r="A10" s="1" t="s">
        <v>35</v>
      </c>
      <c r="E10" s="70"/>
      <c r="F10" s="70"/>
    </row>
    <row r="11" spans="1:8" ht="15.9" customHeight="1" x14ac:dyDescent="0.2">
      <c r="A11" s="4" t="s">
        <v>29</v>
      </c>
      <c r="B11" s="4" t="s">
        <v>10</v>
      </c>
      <c r="C11" s="317" t="s">
        <v>124</v>
      </c>
      <c r="D11" s="317" t="s">
        <v>125</v>
      </c>
      <c r="E11" s="4" t="s">
        <v>122</v>
      </c>
      <c r="F11" s="4" t="s">
        <v>123</v>
      </c>
      <c r="G11" s="4" t="s">
        <v>12</v>
      </c>
    </row>
    <row r="12" spans="1:8" ht="30" customHeight="1" x14ac:dyDescent="0.2">
      <c r="A12" s="22" t="s">
        <v>69</v>
      </c>
      <c r="B12" s="33">
        <v>1</v>
      </c>
      <c r="C12" s="318">
        <v>132000</v>
      </c>
      <c r="D12" s="319">
        <f>B12*C12</f>
        <v>132000</v>
      </c>
      <c r="E12" s="67" t="s">
        <v>215</v>
      </c>
      <c r="F12" s="35" t="s">
        <v>81</v>
      </c>
      <c r="G12" s="36"/>
    </row>
    <row r="13" spans="1:8" ht="30" customHeight="1" x14ac:dyDescent="0.2">
      <c r="A13" s="25"/>
      <c r="B13" s="40"/>
      <c r="C13" s="319"/>
      <c r="D13" s="319">
        <f>B13*C13</f>
        <v>0</v>
      </c>
      <c r="E13" s="42"/>
      <c r="F13" s="42"/>
      <c r="G13" s="36"/>
    </row>
    <row r="14" spans="1:8" ht="30" customHeight="1" x14ac:dyDescent="0.2">
      <c r="A14" s="247" t="s">
        <v>7</v>
      </c>
      <c r="B14" s="247"/>
      <c r="C14" s="247"/>
      <c r="D14" s="319">
        <f>SUM(D12:D13)</f>
        <v>132000</v>
      </c>
      <c r="E14" s="53"/>
      <c r="F14" s="53"/>
      <c r="G14" s="14"/>
    </row>
    <row r="15" spans="1:8" ht="30" customHeight="1" x14ac:dyDescent="0.2">
      <c r="A15" s="246" t="s">
        <v>129</v>
      </c>
      <c r="B15" s="246"/>
      <c r="C15" s="246"/>
      <c r="D15" s="321">
        <v>0</v>
      </c>
      <c r="E15" s="53"/>
      <c r="F15" s="53"/>
      <c r="G15" s="14"/>
    </row>
    <row r="16" spans="1:8" ht="15.9" customHeight="1" x14ac:dyDescent="0.2">
      <c r="A16" s="3"/>
      <c r="E16" s="68"/>
      <c r="F16" s="68"/>
      <c r="H16" s="69"/>
    </row>
    <row r="17" spans="1:10" ht="15.9" customHeight="1" x14ac:dyDescent="0.2">
      <c r="A17" s="1" t="s">
        <v>47</v>
      </c>
      <c r="E17" s="70"/>
      <c r="F17" s="70"/>
    </row>
    <row r="18" spans="1:10" s="2" customFormat="1" ht="15.9" customHeight="1" x14ac:dyDescent="0.2">
      <c r="A18" s="4" t="s">
        <v>29</v>
      </c>
      <c r="B18" s="4" t="s">
        <v>10</v>
      </c>
      <c r="C18" s="317" t="s">
        <v>124</v>
      </c>
      <c r="D18" s="317" t="s">
        <v>125</v>
      </c>
      <c r="E18" s="4" t="s">
        <v>122</v>
      </c>
      <c r="F18" s="4" t="s">
        <v>123</v>
      </c>
      <c r="G18" s="4" t="s">
        <v>12</v>
      </c>
      <c r="H18" s="1"/>
    </row>
    <row r="19" spans="1:10" ht="30" customHeight="1" x14ac:dyDescent="0.2">
      <c r="A19" s="22" t="s">
        <v>83</v>
      </c>
      <c r="B19" s="33">
        <v>2</v>
      </c>
      <c r="C19" s="318">
        <v>110000</v>
      </c>
      <c r="D19" s="319">
        <f>B19*C19</f>
        <v>220000</v>
      </c>
      <c r="E19" s="71" t="s">
        <v>213</v>
      </c>
      <c r="F19" s="35" t="s">
        <v>84</v>
      </c>
      <c r="G19" s="36"/>
    </row>
    <row r="20" spans="1:10" ht="30" customHeight="1" x14ac:dyDescent="0.2">
      <c r="A20" s="22"/>
      <c r="B20" s="33"/>
      <c r="C20" s="318"/>
      <c r="D20" s="319">
        <f>B20*C20</f>
        <v>0</v>
      </c>
      <c r="E20" s="42"/>
      <c r="F20" s="35"/>
      <c r="G20" s="36"/>
    </row>
    <row r="21" spans="1:10" ht="30" customHeight="1" x14ac:dyDescent="0.2">
      <c r="A21" s="247" t="s">
        <v>7</v>
      </c>
      <c r="B21" s="247"/>
      <c r="C21" s="247"/>
      <c r="D21" s="319">
        <f>SUM(D19:D20)</f>
        <v>220000</v>
      </c>
      <c r="E21" s="53"/>
      <c r="F21" s="53"/>
      <c r="G21" s="14"/>
    </row>
    <row r="22" spans="1:10" ht="30" customHeight="1" x14ac:dyDescent="0.2">
      <c r="A22" s="253" t="s">
        <v>159</v>
      </c>
      <c r="B22" s="253"/>
      <c r="C22" s="253"/>
      <c r="D22" s="354">
        <v>0</v>
      </c>
      <c r="E22" s="53"/>
      <c r="F22" s="53"/>
      <c r="G22" s="14"/>
    </row>
    <row r="23" spans="1:10" ht="30" customHeight="1" x14ac:dyDescent="0.2">
      <c r="A23" s="246" t="s">
        <v>129</v>
      </c>
      <c r="B23" s="246"/>
      <c r="C23" s="246"/>
      <c r="D23" s="321">
        <v>0</v>
      </c>
      <c r="E23" s="53"/>
      <c r="F23" s="53"/>
      <c r="G23" s="14"/>
    </row>
    <row r="24" spans="1:10" ht="15.9" customHeight="1" x14ac:dyDescent="0.2">
      <c r="A24" s="3"/>
      <c r="B24" s="10"/>
      <c r="E24" s="68"/>
      <c r="F24" s="68"/>
      <c r="J24" s="8" t="s">
        <v>32</v>
      </c>
    </row>
    <row r="25" spans="1:10" ht="15.9" customHeight="1" x14ac:dyDescent="0.2">
      <c r="A25" s="1" t="s">
        <v>34</v>
      </c>
      <c r="E25" s="70"/>
      <c r="F25" s="70"/>
      <c r="J25" s="1" t="s">
        <v>32</v>
      </c>
    </row>
    <row r="26" spans="1:10" ht="15.9" customHeight="1" x14ac:dyDescent="0.2">
      <c r="A26" s="4" t="s">
        <v>29</v>
      </c>
      <c r="B26" s="4" t="s">
        <v>10</v>
      </c>
      <c r="C26" s="317" t="s">
        <v>124</v>
      </c>
      <c r="D26" s="317" t="s">
        <v>125</v>
      </c>
      <c r="E26" s="4" t="s">
        <v>122</v>
      </c>
      <c r="F26" s="4" t="s">
        <v>123</v>
      </c>
      <c r="G26" s="4" t="s">
        <v>12</v>
      </c>
    </row>
    <row r="27" spans="1:10" ht="39" customHeight="1" x14ac:dyDescent="0.2">
      <c r="A27" s="22" t="s">
        <v>70</v>
      </c>
      <c r="B27" s="33">
        <v>5</v>
      </c>
      <c r="C27" s="318">
        <v>11000</v>
      </c>
      <c r="D27" s="319">
        <f>B27*C27</f>
        <v>55000</v>
      </c>
      <c r="E27" s="71" t="s">
        <v>223</v>
      </c>
      <c r="F27" s="35" t="s">
        <v>80</v>
      </c>
      <c r="G27" s="36"/>
    </row>
    <row r="28" spans="1:10" ht="30" customHeight="1" x14ac:dyDescent="0.2">
      <c r="A28" s="25"/>
      <c r="B28" s="40"/>
      <c r="C28" s="319"/>
      <c r="D28" s="319">
        <f>B28*C28</f>
        <v>0</v>
      </c>
      <c r="E28" s="42"/>
      <c r="F28" s="42"/>
      <c r="G28" s="36"/>
    </row>
    <row r="29" spans="1:10" ht="30" customHeight="1" x14ac:dyDescent="0.2">
      <c r="A29" s="247" t="s">
        <v>7</v>
      </c>
      <c r="B29" s="247"/>
      <c r="C29" s="247"/>
      <c r="D29" s="319">
        <f>SUM(D27:D28)</f>
        <v>55000</v>
      </c>
      <c r="E29" s="53"/>
      <c r="F29" s="53"/>
      <c r="G29" s="14"/>
    </row>
    <row r="30" spans="1:10" ht="30" customHeight="1" x14ac:dyDescent="0.2">
      <c r="A30" s="246" t="s">
        <v>129</v>
      </c>
      <c r="B30" s="246"/>
      <c r="C30" s="246"/>
      <c r="D30" s="321">
        <v>0</v>
      </c>
      <c r="E30" s="53"/>
      <c r="F30" s="53"/>
      <c r="G30" s="14"/>
    </row>
    <row r="31" spans="1:10" ht="15.9" customHeight="1" x14ac:dyDescent="0.2">
      <c r="E31" s="68"/>
      <c r="F31" s="68"/>
    </row>
    <row r="32" spans="1:10" ht="15.9" customHeight="1" x14ac:dyDescent="0.2">
      <c r="A32" s="1" t="s">
        <v>36</v>
      </c>
      <c r="E32" s="70"/>
      <c r="F32" s="70"/>
    </row>
    <row r="33" spans="1:7" ht="15.9" customHeight="1" x14ac:dyDescent="0.2">
      <c r="A33" s="4" t="s">
        <v>29</v>
      </c>
      <c r="B33" s="4" t="s">
        <v>10</v>
      </c>
      <c r="C33" s="317" t="s">
        <v>124</v>
      </c>
      <c r="D33" s="317" t="s">
        <v>125</v>
      </c>
      <c r="E33" s="4" t="s">
        <v>122</v>
      </c>
      <c r="F33" s="4" t="s">
        <v>123</v>
      </c>
      <c r="G33" s="4" t="s">
        <v>12</v>
      </c>
    </row>
    <row r="34" spans="1:7" ht="42" customHeight="1" x14ac:dyDescent="0.2">
      <c r="A34" s="22" t="s">
        <v>79</v>
      </c>
      <c r="B34" s="33">
        <v>1</v>
      </c>
      <c r="C34" s="318">
        <v>17600</v>
      </c>
      <c r="D34" s="319">
        <f>B34*C34</f>
        <v>17600</v>
      </c>
      <c r="E34" s="71" t="s">
        <v>214</v>
      </c>
      <c r="F34" s="35" t="s">
        <v>85</v>
      </c>
      <c r="G34" s="36"/>
    </row>
    <row r="35" spans="1:7" ht="30" customHeight="1" x14ac:dyDescent="0.2">
      <c r="A35" s="25"/>
      <c r="B35" s="40"/>
      <c r="C35" s="319"/>
      <c r="D35" s="319">
        <f>B35*C35</f>
        <v>0</v>
      </c>
      <c r="E35" s="42"/>
      <c r="F35" s="42"/>
      <c r="G35" s="36"/>
    </row>
    <row r="36" spans="1:7" ht="30" customHeight="1" x14ac:dyDescent="0.2">
      <c r="A36" s="247" t="s">
        <v>7</v>
      </c>
      <c r="B36" s="247"/>
      <c r="C36" s="247"/>
      <c r="D36" s="319">
        <f>SUM(D34:D35)</f>
        <v>17600</v>
      </c>
      <c r="E36" s="53"/>
      <c r="F36" s="53"/>
      <c r="G36" s="14"/>
    </row>
    <row r="37" spans="1:7" ht="30" customHeight="1" x14ac:dyDescent="0.2">
      <c r="A37" s="246" t="s">
        <v>129</v>
      </c>
      <c r="B37" s="246"/>
      <c r="C37" s="246"/>
      <c r="D37" s="321">
        <v>0</v>
      </c>
      <c r="E37" s="53"/>
      <c r="F37" s="53"/>
      <c r="G37" s="14"/>
    </row>
    <row r="38" spans="1:7" ht="15.9" customHeight="1" x14ac:dyDescent="0.2">
      <c r="A38" s="3"/>
      <c r="B38" s="10"/>
      <c r="E38" s="72"/>
      <c r="F38" s="72"/>
    </row>
    <row r="39" spans="1:7" ht="15.9" customHeight="1" x14ac:dyDescent="0.2">
      <c r="A39" s="1" t="s">
        <v>48</v>
      </c>
      <c r="E39" s="72"/>
      <c r="F39" s="72"/>
    </row>
    <row r="40" spans="1:7" ht="15.9" customHeight="1" x14ac:dyDescent="0.2">
      <c r="A40" s="4" t="s">
        <v>29</v>
      </c>
      <c r="B40" s="4" t="s">
        <v>10</v>
      </c>
      <c r="C40" s="317" t="s">
        <v>124</v>
      </c>
      <c r="D40" s="317" t="s">
        <v>125</v>
      </c>
      <c r="E40" s="4" t="s">
        <v>122</v>
      </c>
      <c r="F40" s="4" t="s">
        <v>123</v>
      </c>
      <c r="G40" s="4" t="s">
        <v>12</v>
      </c>
    </row>
    <row r="41" spans="1:7" ht="30" customHeight="1" x14ac:dyDescent="0.2">
      <c r="A41" s="22" t="s">
        <v>198</v>
      </c>
      <c r="B41" s="33">
        <v>40</v>
      </c>
      <c r="C41" s="318">
        <v>5000</v>
      </c>
      <c r="D41" s="319">
        <f>B41*C41</f>
        <v>200000</v>
      </c>
      <c r="E41" s="71" t="s">
        <v>271</v>
      </c>
      <c r="F41" s="35" t="s">
        <v>199</v>
      </c>
      <c r="G41" s="4"/>
    </row>
    <row r="42" spans="1:7" ht="30" customHeight="1" x14ac:dyDescent="0.2">
      <c r="A42" s="136" t="s">
        <v>200</v>
      </c>
      <c r="B42" s="33">
        <v>4</v>
      </c>
      <c r="C42" s="318">
        <v>8800</v>
      </c>
      <c r="D42" s="319">
        <f>B42*C42</f>
        <v>35200</v>
      </c>
      <c r="E42" s="71" t="s">
        <v>214</v>
      </c>
      <c r="F42" s="137" t="s">
        <v>201</v>
      </c>
      <c r="G42" s="36"/>
    </row>
    <row r="43" spans="1:7" ht="30" customHeight="1" x14ac:dyDescent="0.2">
      <c r="A43" s="22" t="s">
        <v>71</v>
      </c>
      <c r="B43" s="33">
        <v>1</v>
      </c>
      <c r="C43" s="318">
        <v>32220</v>
      </c>
      <c r="D43" s="319">
        <f>B43*C43</f>
        <v>32220</v>
      </c>
      <c r="E43" s="71" t="s">
        <v>227</v>
      </c>
      <c r="F43" s="35" t="s">
        <v>202</v>
      </c>
      <c r="G43" s="36"/>
    </row>
    <row r="44" spans="1:7" ht="30" customHeight="1" x14ac:dyDescent="0.2">
      <c r="A44" s="247" t="s">
        <v>7</v>
      </c>
      <c r="B44" s="247"/>
      <c r="C44" s="247"/>
      <c r="D44" s="319">
        <f>SUM(D41:D43)</f>
        <v>267420</v>
      </c>
      <c r="E44" s="53"/>
      <c r="F44" s="73"/>
      <c r="G44" s="14"/>
    </row>
    <row r="45" spans="1:7" ht="30" customHeight="1" x14ac:dyDescent="0.2">
      <c r="A45" s="246" t="s">
        <v>129</v>
      </c>
      <c r="B45" s="246"/>
      <c r="C45" s="246"/>
      <c r="D45" s="321">
        <v>232220</v>
      </c>
      <c r="E45" s="53"/>
      <c r="F45" s="53"/>
      <c r="G45" s="14"/>
    </row>
    <row r="48" spans="1:7" ht="15.9" customHeight="1" x14ac:dyDescent="0.2">
      <c r="A48" s="74"/>
    </row>
    <row r="49" spans="1:1" ht="15.9" customHeight="1" x14ac:dyDescent="0.2">
      <c r="A49" s="1" t="s">
        <v>37</v>
      </c>
    </row>
    <row r="50" spans="1:1" ht="15.9" customHeight="1" x14ac:dyDescent="0.2">
      <c r="A50" s="12"/>
    </row>
  </sheetData>
  <sheetProtection formatCells="0" formatRows="0" insertRows="0" deleteRows="0"/>
  <mergeCells count="13">
    <mergeCell ref="A37:C37"/>
    <mergeCell ref="A7:C7"/>
    <mergeCell ref="A45:C45"/>
    <mergeCell ref="A8:C8"/>
    <mergeCell ref="A21:C21"/>
    <mergeCell ref="A29:C29"/>
    <mergeCell ref="A14:C14"/>
    <mergeCell ref="A44:C44"/>
    <mergeCell ref="A36:C36"/>
    <mergeCell ref="A22:C22"/>
    <mergeCell ref="A15:C15"/>
    <mergeCell ref="A23:C23"/>
    <mergeCell ref="A30:C30"/>
  </mergeCells>
  <phoneticPr fontId="3"/>
  <printOptions horizontalCentered="1"/>
  <pageMargins left="0.23622047244094491" right="0.23622047244094491" top="0.59055118110236227" bottom="0.59055118110236227" header="0.39370078740157483" footer="0.39370078740157483"/>
  <pageSetup paperSize="9" scale="72" orientation="portrait" r:id="rId1"/>
  <headerFooter alignWithMargins="0"/>
  <rowBreaks count="6" manualBreakCount="6">
    <brk id="2" max="6" man="1"/>
    <brk id="9" max="6" man="1"/>
    <brk id="16" max="6" man="1"/>
    <brk id="24" max="6" man="1"/>
    <brk id="31" max="6" man="1"/>
    <brk id="38" max="6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6E7EB-6D0F-455F-9645-E49EAA8F1B23}">
  <dimension ref="A1:G140"/>
  <sheetViews>
    <sheetView view="pageBreakPreview" zoomScaleNormal="100" zoomScaleSheetLayoutView="100" workbookViewId="0">
      <selection sqref="A1:C1"/>
    </sheetView>
  </sheetViews>
  <sheetFormatPr defaultColWidth="8.88671875" defaultRowHeight="13.2" x14ac:dyDescent="0.2"/>
  <cols>
    <col min="1" max="1" width="20.44140625" style="1" customWidth="1"/>
    <col min="2" max="2" width="22" style="1" customWidth="1"/>
    <col min="3" max="3" width="28.44140625" style="1" customWidth="1"/>
    <col min="4" max="5" width="8.88671875" style="6" customWidth="1"/>
    <col min="6" max="6" width="8.88671875" style="1"/>
    <col min="7" max="7" width="8.88671875" style="212"/>
    <col min="8" max="16384" width="8.88671875" style="1"/>
  </cols>
  <sheetData>
    <row r="1" spans="1:7" ht="14.4" x14ac:dyDescent="0.2">
      <c r="A1" s="306" t="s">
        <v>280</v>
      </c>
      <c r="B1" s="306"/>
      <c r="C1" s="306"/>
    </row>
    <row r="2" spans="1:7" ht="15.75" customHeight="1" thickBot="1" x14ac:dyDescent="0.25">
      <c r="C2" s="213"/>
    </row>
    <row r="3" spans="1:7" ht="30" customHeight="1" thickBot="1" x14ac:dyDescent="0.25">
      <c r="A3" s="307" t="s">
        <v>76</v>
      </c>
      <c r="B3" s="214" t="s">
        <v>75</v>
      </c>
      <c r="C3" s="215" t="s">
        <v>281</v>
      </c>
    </row>
    <row r="4" spans="1:7" s="6" customFormat="1" ht="16.2" customHeight="1" x14ac:dyDescent="0.2">
      <c r="A4" s="308"/>
      <c r="B4" s="216" t="s">
        <v>39</v>
      </c>
      <c r="C4" s="217">
        <f>負担対象費用積算額!E6</f>
        <v>1420240</v>
      </c>
      <c r="F4" s="1"/>
      <c r="G4" s="212"/>
    </row>
    <row r="5" spans="1:7" s="6" customFormat="1" ht="16.2" customHeight="1" x14ac:dyDescent="0.2">
      <c r="A5" s="308"/>
      <c r="B5" s="218" t="s">
        <v>42</v>
      </c>
      <c r="C5" s="219">
        <f>負担対象費用積算額!E9</f>
        <v>7239000</v>
      </c>
      <c r="F5" s="1"/>
      <c r="G5" s="212"/>
    </row>
    <row r="6" spans="1:7" s="6" customFormat="1" ht="16.2" customHeight="1" x14ac:dyDescent="0.2">
      <c r="A6" s="308"/>
      <c r="B6" s="218" t="s">
        <v>43</v>
      </c>
      <c r="C6" s="219">
        <f>負担対象費用積算額!E10</f>
        <v>3466692</v>
      </c>
      <c r="F6" s="1"/>
      <c r="G6" s="212"/>
    </row>
    <row r="7" spans="1:7" s="6" customFormat="1" ht="16.2" customHeight="1" thickBot="1" x14ac:dyDescent="0.25">
      <c r="A7" s="308"/>
      <c r="B7" s="220" t="s">
        <v>45</v>
      </c>
      <c r="C7" s="221">
        <f>負担対象費用積算額!E18</f>
        <v>2663432</v>
      </c>
      <c r="F7" s="1"/>
      <c r="G7" s="212"/>
    </row>
    <row r="8" spans="1:7" s="6" customFormat="1" ht="16.2" customHeight="1" thickBot="1" x14ac:dyDescent="0.25">
      <c r="A8" s="309"/>
      <c r="B8" s="222" t="s">
        <v>282</v>
      </c>
      <c r="C8" s="223">
        <f>負担対象費用積算額!E19</f>
        <v>14789364</v>
      </c>
      <c r="F8" s="1"/>
      <c r="G8" s="212"/>
    </row>
    <row r="9" spans="1:7" s="6" customFormat="1" ht="16.2" customHeight="1" thickBot="1" x14ac:dyDescent="0.25">
      <c r="A9" s="224" t="s">
        <v>283</v>
      </c>
      <c r="B9" s="225">
        <f>負担対象費用積算額!D20</f>
        <v>0.1</v>
      </c>
      <c r="C9" s="226">
        <f>負担対象費用積算額!E20</f>
        <v>1478936</v>
      </c>
      <c r="F9" s="1"/>
      <c r="G9" s="212"/>
    </row>
    <row r="10" spans="1:7" s="6" customFormat="1" ht="16.2" customHeight="1" thickBot="1" x14ac:dyDescent="0.25">
      <c r="A10" s="310" t="s">
        <v>112</v>
      </c>
      <c r="B10" s="311"/>
      <c r="C10" s="226">
        <f>C8+C9</f>
        <v>16268300</v>
      </c>
      <c r="F10" s="1"/>
      <c r="G10" s="212"/>
    </row>
    <row r="11" spans="1:7" s="6" customFormat="1" ht="16.2" customHeight="1" x14ac:dyDescent="0.2">
      <c r="A11" s="1"/>
      <c r="B11" s="1"/>
      <c r="C11" s="1"/>
      <c r="F11" s="1"/>
      <c r="G11" s="212"/>
    </row>
    <row r="12" spans="1:7" s="6" customFormat="1" ht="16.2" customHeight="1" x14ac:dyDescent="0.2">
      <c r="A12" s="1"/>
      <c r="B12" s="1"/>
      <c r="C12" s="1"/>
      <c r="F12" s="1"/>
      <c r="G12" s="212"/>
    </row>
    <row r="13" spans="1:7" ht="16.2" customHeight="1" x14ac:dyDescent="0.2"/>
    <row r="14" spans="1:7" ht="16.2" customHeight="1" x14ac:dyDescent="0.2"/>
    <row r="15" spans="1:7" ht="16.2" customHeight="1" x14ac:dyDescent="0.2"/>
    <row r="16" spans="1:7" ht="16.2" customHeight="1" x14ac:dyDescent="0.2"/>
    <row r="17" spans="1:1" ht="16.2" customHeight="1" x14ac:dyDescent="0.2"/>
    <row r="18" spans="1:1" ht="16.2" customHeight="1" x14ac:dyDescent="0.2"/>
    <row r="19" spans="1:1" ht="16.2" customHeight="1" x14ac:dyDescent="0.2"/>
    <row r="20" spans="1:1" ht="16.2" customHeight="1" x14ac:dyDescent="0.2"/>
    <row r="21" spans="1:1" ht="16.2" customHeight="1" x14ac:dyDescent="0.2"/>
    <row r="22" spans="1:1" ht="16.2" customHeight="1" x14ac:dyDescent="0.2"/>
    <row r="23" spans="1:1" ht="16.2" customHeight="1" x14ac:dyDescent="0.2"/>
    <row r="24" spans="1:1" ht="16.2" customHeight="1" x14ac:dyDescent="0.2"/>
    <row r="25" spans="1:1" ht="16.2" customHeight="1" x14ac:dyDescent="0.2"/>
    <row r="26" spans="1:1" ht="16.2" customHeight="1" x14ac:dyDescent="0.2"/>
    <row r="27" spans="1:1" ht="16.2" customHeight="1" x14ac:dyDescent="0.2"/>
    <row r="28" spans="1:1" ht="16.2" customHeight="1" x14ac:dyDescent="0.2">
      <c r="A28" s="12"/>
    </row>
    <row r="29" spans="1:1" ht="16.2" customHeight="1" x14ac:dyDescent="0.2"/>
    <row r="30" spans="1:1" ht="16.2" customHeight="1" x14ac:dyDescent="0.2"/>
    <row r="31" spans="1:1" ht="16.2" customHeight="1" x14ac:dyDescent="0.2"/>
    <row r="32" spans="1:1" ht="16.2" customHeight="1" x14ac:dyDescent="0.2"/>
    <row r="33" ht="16.2" customHeight="1" x14ac:dyDescent="0.2"/>
    <row r="34" ht="16.2" customHeight="1" x14ac:dyDescent="0.2"/>
    <row r="35" ht="16.2" customHeight="1" x14ac:dyDescent="0.2"/>
    <row r="36" ht="16.2" customHeight="1" x14ac:dyDescent="0.2"/>
    <row r="37" ht="16.2" customHeight="1" x14ac:dyDescent="0.2"/>
    <row r="38" ht="16.2" customHeight="1" x14ac:dyDescent="0.2"/>
    <row r="39" ht="16.2" customHeight="1" x14ac:dyDescent="0.2"/>
    <row r="40" ht="16.2" customHeight="1" x14ac:dyDescent="0.2"/>
    <row r="41" ht="16.2" customHeight="1" x14ac:dyDescent="0.2"/>
    <row r="42" ht="16.2" customHeight="1" x14ac:dyDescent="0.2"/>
    <row r="43" ht="16.2" customHeight="1" x14ac:dyDescent="0.2"/>
    <row r="44" ht="16.2" customHeight="1" x14ac:dyDescent="0.2"/>
    <row r="45" ht="16.2" customHeight="1" x14ac:dyDescent="0.2"/>
    <row r="46" ht="16.2" customHeight="1" x14ac:dyDescent="0.2"/>
    <row r="47" ht="16.2" customHeight="1" x14ac:dyDescent="0.2"/>
    <row r="48" ht="16.2" customHeight="1" x14ac:dyDescent="0.2"/>
    <row r="49" ht="16.2" customHeight="1" x14ac:dyDescent="0.2"/>
    <row r="50" ht="16.2" customHeight="1" x14ac:dyDescent="0.2"/>
    <row r="51" ht="16.2" customHeight="1" x14ac:dyDescent="0.2"/>
    <row r="52" ht="16.2" customHeight="1" x14ac:dyDescent="0.2"/>
    <row r="53" ht="16.2" customHeight="1" x14ac:dyDescent="0.2"/>
    <row r="54" ht="16.2" customHeight="1" x14ac:dyDescent="0.2"/>
    <row r="55" ht="16.2" customHeight="1" x14ac:dyDescent="0.2"/>
    <row r="56" ht="16.2" customHeight="1" x14ac:dyDescent="0.2"/>
    <row r="57" ht="16.2" customHeight="1" x14ac:dyDescent="0.2"/>
    <row r="58" ht="16.2" customHeight="1" x14ac:dyDescent="0.2"/>
    <row r="59" ht="16.2" customHeight="1" x14ac:dyDescent="0.2"/>
    <row r="60" ht="16.2" customHeight="1" x14ac:dyDescent="0.2"/>
    <row r="61" ht="16.2" customHeight="1" x14ac:dyDescent="0.2"/>
    <row r="62" ht="16.2" customHeight="1" x14ac:dyDescent="0.2"/>
    <row r="63" ht="16.2" customHeight="1" x14ac:dyDescent="0.2"/>
    <row r="64" ht="16.2" customHeight="1" x14ac:dyDescent="0.2"/>
    <row r="65" ht="16.2" customHeight="1" x14ac:dyDescent="0.2"/>
    <row r="66" ht="16.2" customHeight="1" x14ac:dyDescent="0.2"/>
    <row r="67" ht="16.2" customHeight="1" x14ac:dyDescent="0.2"/>
    <row r="68" ht="16.2" customHeight="1" x14ac:dyDescent="0.2"/>
    <row r="69" ht="16.2" customHeight="1" x14ac:dyDescent="0.2"/>
    <row r="70" ht="16.2" customHeight="1" x14ac:dyDescent="0.2"/>
    <row r="71" ht="16.2" customHeight="1" x14ac:dyDescent="0.2"/>
    <row r="72" ht="16.2" customHeight="1" x14ac:dyDescent="0.2"/>
    <row r="73" ht="16.2" customHeight="1" x14ac:dyDescent="0.2"/>
    <row r="74" ht="16.2" customHeight="1" x14ac:dyDescent="0.2"/>
    <row r="75" ht="16.2" customHeight="1" x14ac:dyDescent="0.2"/>
    <row r="76" ht="16.2" customHeight="1" x14ac:dyDescent="0.2"/>
    <row r="77" ht="16.2" customHeight="1" x14ac:dyDescent="0.2"/>
    <row r="78" ht="16.2" customHeight="1" x14ac:dyDescent="0.2"/>
    <row r="79" ht="16.2" customHeight="1" x14ac:dyDescent="0.2"/>
    <row r="80" ht="16.2" customHeight="1" x14ac:dyDescent="0.2"/>
    <row r="81" ht="16.2" customHeight="1" x14ac:dyDescent="0.2"/>
    <row r="82" ht="16.2" customHeight="1" x14ac:dyDescent="0.2"/>
    <row r="83" ht="16.2" customHeight="1" x14ac:dyDescent="0.2"/>
    <row r="84" ht="16.2" customHeight="1" x14ac:dyDescent="0.2"/>
    <row r="85" ht="16.2" customHeight="1" x14ac:dyDescent="0.2"/>
    <row r="86" ht="16.2" customHeight="1" x14ac:dyDescent="0.2"/>
    <row r="87" ht="16.2" customHeight="1" x14ac:dyDescent="0.2"/>
    <row r="88" ht="16.2" customHeight="1" x14ac:dyDescent="0.2"/>
    <row r="89" ht="16.2" customHeight="1" x14ac:dyDescent="0.2"/>
    <row r="90" ht="16.2" customHeight="1" x14ac:dyDescent="0.2"/>
    <row r="91" ht="16.2" customHeight="1" x14ac:dyDescent="0.2"/>
    <row r="92" ht="16.2" customHeight="1" x14ac:dyDescent="0.2"/>
    <row r="93" ht="16.2" customHeight="1" x14ac:dyDescent="0.2"/>
    <row r="94" ht="16.2" customHeight="1" x14ac:dyDescent="0.2"/>
    <row r="95" ht="16.2" customHeight="1" x14ac:dyDescent="0.2"/>
    <row r="96" ht="16.2" customHeight="1" x14ac:dyDescent="0.2"/>
    <row r="97" ht="16.2" customHeight="1" x14ac:dyDescent="0.2"/>
    <row r="98" ht="16.2" customHeight="1" x14ac:dyDescent="0.2"/>
    <row r="99" ht="16.2" customHeight="1" x14ac:dyDescent="0.2"/>
    <row r="100" ht="16.2" customHeight="1" x14ac:dyDescent="0.2"/>
    <row r="101" ht="16.2" customHeight="1" x14ac:dyDescent="0.2"/>
    <row r="102" ht="16.2" customHeight="1" x14ac:dyDescent="0.2"/>
    <row r="103" ht="16.2" customHeight="1" x14ac:dyDescent="0.2"/>
    <row r="104" ht="16.2" customHeight="1" x14ac:dyDescent="0.2"/>
    <row r="105" ht="16.2" customHeight="1" x14ac:dyDescent="0.2"/>
    <row r="106" ht="16.2" customHeight="1" x14ac:dyDescent="0.2"/>
    <row r="107" ht="16.2" customHeight="1" x14ac:dyDescent="0.2"/>
    <row r="108" ht="16.2" customHeight="1" x14ac:dyDescent="0.2"/>
    <row r="109" ht="16.2" customHeight="1" x14ac:dyDescent="0.2"/>
    <row r="110" ht="16.2" customHeight="1" x14ac:dyDescent="0.2"/>
    <row r="111" ht="16.2" customHeight="1" x14ac:dyDescent="0.2"/>
    <row r="112" ht="16.2" customHeight="1" x14ac:dyDescent="0.2"/>
    <row r="113" ht="16.2" customHeight="1" x14ac:dyDescent="0.2"/>
    <row r="114" ht="16.2" customHeight="1" x14ac:dyDescent="0.2"/>
    <row r="115" ht="16.2" customHeight="1" x14ac:dyDescent="0.2"/>
    <row r="116" ht="16.2" customHeight="1" x14ac:dyDescent="0.2"/>
    <row r="117" ht="16.2" customHeight="1" x14ac:dyDescent="0.2"/>
    <row r="118" ht="16.2" customHeight="1" x14ac:dyDescent="0.2"/>
    <row r="119" ht="16.2" customHeight="1" x14ac:dyDescent="0.2"/>
    <row r="120" ht="16.2" customHeight="1" x14ac:dyDescent="0.2"/>
    <row r="121" ht="16.2" customHeight="1" x14ac:dyDescent="0.2"/>
    <row r="122" ht="16.2" customHeight="1" x14ac:dyDescent="0.2"/>
    <row r="123" ht="16.2" customHeight="1" x14ac:dyDescent="0.2"/>
    <row r="124" ht="16.2" customHeight="1" x14ac:dyDescent="0.2"/>
    <row r="125" ht="16.2" customHeight="1" x14ac:dyDescent="0.2"/>
    <row r="126" ht="16.2" customHeight="1" x14ac:dyDescent="0.2"/>
    <row r="127" ht="16.2" customHeight="1" x14ac:dyDescent="0.2"/>
    <row r="128" ht="16.2" customHeight="1" x14ac:dyDescent="0.2"/>
    <row r="129" ht="16.2" customHeight="1" x14ac:dyDescent="0.2"/>
    <row r="130" ht="16.2" customHeight="1" x14ac:dyDescent="0.2"/>
    <row r="131" ht="16.2" customHeight="1" x14ac:dyDescent="0.2"/>
    <row r="132" ht="16.2" customHeight="1" x14ac:dyDescent="0.2"/>
    <row r="133" ht="16.2" customHeight="1" x14ac:dyDescent="0.2"/>
    <row r="134" ht="16.2" customHeight="1" x14ac:dyDescent="0.2"/>
    <row r="135" ht="16.2" customHeight="1" x14ac:dyDescent="0.2"/>
    <row r="136" ht="16.2" customHeight="1" x14ac:dyDescent="0.2"/>
    <row r="137" ht="16.2" customHeight="1" x14ac:dyDescent="0.2"/>
    <row r="138" ht="16.2" customHeight="1" x14ac:dyDescent="0.2"/>
    <row r="139" ht="16.2" customHeight="1" x14ac:dyDescent="0.2"/>
    <row r="140" ht="16.2" customHeight="1" x14ac:dyDescent="0.2"/>
  </sheetData>
  <sheetProtection formatCells="0"/>
  <mergeCells count="3">
    <mergeCell ref="A1:C1"/>
    <mergeCell ref="A3:A8"/>
    <mergeCell ref="A10:B10"/>
  </mergeCells>
  <phoneticPr fontId="3"/>
  <dataValidations count="1">
    <dataValidation type="custom" allowBlank="1" showInputMessage="1" showErrorMessage="1" sqref="B9" xr:uid="{2EE4AFB0-BC99-448E-AF13-675F96969FDA}">
      <formula1>B9*1000=INT(B9*1000)</formula1>
    </dataValidation>
  </dataValidations>
  <printOptions horizontalCentered="1"/>
  <pageMargins left="0.23622047244094491" right="0.23622047244094491" top="0.59055118110236227" bottom="0.59055118110236227" header="0.39370078740157483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負担対象費用積算額</vt:lpstr>
      <vt:lpstr>設備備品費</vt:lpstr>
      <vt:lpstr>消耗品費</vt:lpstr>
      <vt:lpstr>人件費</vt:lpstr>
      <vt:lpstr>謝金</vt:lpstr>
      <vt:lpstr>《記入要領》旅費</vt:lpstr>
      <vt:lpstr>旅費 </vt:lpstr>
      <vt:lpstr>その他</vt:lpstr>
      <vt:lpstr>当該年度の内訳</vt:lpstr>
      <vt:lpstr>《記入要領》旅費!Print_Area</vt:lpstr>
      <vt:lpstr>その他!Print_Area</vt:lpstr>
      <vt:lpstr>謝金!Print_Area</vt:lpstr>
      <vt:lpstr>消耗品費!Print_Area</vt:lpstr>
      <vt:lpstr>人件費!Print_Area</vt:lpstr>
      <vt:lpstr>設備備品費!Print_Area</vt:lpstr>
      <vt:lpstr>当該年度の内訳!Print_Area</vt:lpstr>
      <vt:lpstr>負担対象費用積算額!Print_Area</vt:lpstr>
      <vt:lpstr>'旅費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2021-04-06T05:52:44Z</dcterms:created>
  <dcterms:modified xsi:type="dcterms:W3CDTF">2025-04-10T04:46:54Z</dcterms:modified>
</cp:coreProperties>
</file>