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24226"/>
  <mc:AlternateContent xmlns:mc="http://schemas.openxmlformats.org/markup-compatibility/2006">
    <mc:Choice Requires="x15">
      <x15ac:absPath xmlns:x15ac="http://schemas.microsoft.com/office/spreadsheetml/2010/11/ac" url="C:\Users\seiko.nagao\Desktop\事務処理要領\★作業\1_計画様式\"/>
    </mc:Choice>
  </mc:AlternateContent>
  <xr:revisionPtr revIDLastSave="0" documentId="13_ncr:1_{BB259920-B375-44CF-A3BE-650B50A17225}" xr6:coauthVersionLast="47" xr6:coauthVersionMax="47" xr10:uidLastSave="{00000000-0000-0000-0000-000000000000}"/>
  <bookViews>
    <workbookView xWindow="-120" yWindow="-120" windowWidth="29040" windowHeight="15720" tabRatio="663" xr2:uid="{00000000-000D-0000-FFFF-FFFF00000000}"/>
  </bookViews>
  <sheets>
    <sheet name="負担対象費用積算額" sheetId="1" r:id="rId1"/>
    <sheet name="設備備品費" sheetId="3" r:id="rId2"/>
    <sheet name="消耗品費" sheetId="7" r:id="rId3"/>
    <sheet name="人件費" sheetId="26" r:id="rId4"/>
    <sheet name="謝金" sheetId="25" r:id="rId5"/>
    <sheet name="旅費" sheetId="9" r:id="rId6"/>
    <sheet name="その他" sheetId="13" r:id="rId7"/>
  </sheets>
  <definedNames>
    <definedName name="_xlnm.Print_Area" localSheetId="6">その他!$A$1:$G$44</definedName>
    <definedName name="_xlnm.Print_Area" localSheetId="4">謝金!$A$1:$F$17</definedName>
    <definedName name="_xlnm.Print_Area" localSheetId="2">消耗品費!$A$1:$I$31</definedName>
    <definedName name="_xlnm.Print_Area" localSheetId="3">人件費!$A$1:$AA$17</definedName>
    <definedName name="_xlnm.Print_Area" localSheetId="1">設備備品費!$A$1:$M$16</definedName>
    <definedName name="_xlnm.Print_Area" localSheetId="0">負担対象費用積算額!$A$1:$H$21</definedName>
    <definedName name="_xlnm.Print_Area" localSheetId="5">旅費!$A$1:$Q$34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9" i="9" l="1"/>
  <c r="J25" i="9"/>
  <c r="J21" i="9"/>
  <c r="J17" i="9"/>
  <c r="J13" i="9"/>
  <c r="J9" i="9"/>
  <c r="J5" i="9"/>
  <c r="F15" i="3"/>
  <c r="D7" i="13"/>
  <c r="E11" i="1"/>
  <c r="E16" i="25"/>
  <c r="E8" i="1"/>
  <c r="E9" i="1"/>
  <c r="D42" i="13"/>
  <c r="D5" i="13"/>
  <c r="D19" i="13"/>
  <c r="D21" i="13"/>
  <c r="E13" i="1"/>
  <c r="S16" i="9"/>
  <c r="S33" i="9" s="1"/>
  <c r="M34" i="9" s="1"/>
  <c r="G10" i="1" s="1"/>
  <c r="G19" i="1" s="1"/>
  <c r="G28" i="1" s="1"/>
  <c r="H28" i="1" s="1"/>
  <c r="E17" i="1" s="1"/>
  <c r="E18" i="1" s="1"/>
  <c r="E19" i="1" s="1"/>
  <c r="F13" i="1"/>
  <c r="J29" i="7"/>
  <c r="F30" i="7"/>
  <c r="F5" i="1"/>
  <c r="F5" i="3"/>
  <c r="M13" i="9"/>
  <c r="M9" i="9"/>
  <c r="S12" i="9"/>
  <c r="W17" i="26"/>
  <c r="Z17" i="26"/>
  <c r="G7" i="1"/>
  <c r="S8" i="9"/>
  <c r="G16" i="1"/>
  <c r="G15" i="1"/>
  <c r="G14" i="1"/>
  <c r="G13" i="1"/>
  <c r="G12" i="1"/>
  <c r="G11" i="1"/>
  <c r="G8" i="1"/>
  <c r="G9" i="1"/>
  <c r="G5" i="1"/>
  <c r="G4" i="1"/>
  <c r="M5" i="9"/>
  <c r="Q9" i="26"/>
  <c r="R9" i="26"/>
  <c r="W9" i="26"/>
  <c r="Q10" i="26"/>
  <c r="R10" i="26"/>
  <c r="W10" i="26"/>
  <c r="Z10" i="26"/>
  <c r="Q11" i="26"/>
  <c r="R11" i="26"/>
  <c r="W11" i="26"/>
  <c r="Z11" i="26"/>
  <c r="Q12" i="26"/>
  <c r="R12" i="26"/>
  <c r="W12" i="26"/>
  <c r="Z12" i="26"/>
  <c r="Q13" i="26"/>
  <c r="R13" i="26"/>
  <c r="W13" i="26"/>
  <c r="Z13" i="26"/>
  <c r="Q14" i="26"/>
  <c r="R14" i="26"/>
  <c r="W14" i="26"/>
  <c r="Z14" i="26"/>
  <c r="Q15" i="26"/>
  <c r="R15" i="26"/>
  <c r="W15" i="26"/>
  <c r="Z15" i="26"/>
  <c r="Q8" i="26"/>
  <c r="R8" i="26"/>
  <c r="W8" i="26"/>
  <c r="Z8" i="26"/>
  <c r="F9" i="7"/>
  <c r="F12" i="3"/>
  <c r="F13" i="3"/>
  <c r="F14" i="3"/>
  <c r="D20" i="13"/>
  <c r="S28" i="9"/>
  <c r="F5" i="7"/>
  <c r="F11" i="7"/>
  <c r="F16" i="7"/>
  <c r="M17" i="9"/>
  <c r="D6" i="13"/>
  <c r="D12" i="13"/>
  <c r="D14" i="13"/>
  <c r="E12" i="1"/>
  <c r="D13" i="13"/>
  <c r="D27" i="13"/>
  <c r="D29" i="13"/>
  <c r="E14" i="1"/>
  <c r="D28" i="13"/>
  <c r="D34" i="13"/>
  <c r="D36" i="13"/>
  <c r="E15" i="1"/>
  <c r="D35" i="13"/>
  <c r="D41" i="13"/>
  <c r="S20" i="9"/>
  <c r="M21" i="9"/>
  <c r="S24" i="9"/>
  <c r="M25" i="9"/>
  <c r="M29" i="9"/>
  <c r="S32" i="9"/>
  <c r="S16" i="26"/>
  <c r="T16" i="26"/>
  <c r="U16" i="26"/>
  <c r="V16" i="26"/>
  <c r="X16" i="26"/>
  <c r="Y16" i="26"/>
  <c r="F6" i="7"/>
  <c r="F10" i="7"/>
  <c r="F7" i="7"/>
  <c r="F8" i="7"/>
  <c r="F12" i="7"/>
  <c r="F13" i="7"/>
  <c r="F14" i="7"/>
  <c r="F15" i="7"/>
  <c r="F17" i="7"/>
  <c r="F22" i="7"/>
  <c r="F29" i="7"/>
  <c r="E5" i="1"/>
  <c r="F18" i="7"/>
  <c r="F19" i="7"/>
  <c r="F20" i="7"/>
  <c r="F21" i="7"/>
  <c r="F23" i="7"/>
  <c r="F24" i="7"/>
  <c r="F25" i="7"/>
  <c r="F26" i="7"/>
  <c r="F27" i="7"/>
  <c r="F28" i="7"/>
  <c r="F6" i="3"/>
  <c r="F7" i="3"/>
  <c r="F8" i="3"/>
  <c r="E4" i="1"/>
  <c r="F9" i="3"/>
  <c r="F10" i="3"/>
  <c r="F11" i="3"/>
  <c r="D43" i="13"/>
  <c r="E16" i="1"/>
  <c r="R16" i="26"/>
  <c r="M33" i="9"/>
  <c r="E10" i="1"/>
  <c r="Z9" i="26"/>
  <c r="W16" i="26"/>
  <c r="Z16" i="26"/>
  <c r="E7" i="1"/>
  <c r="F19" i="1"/>
  <c r="G18" i="1"/>
  <c r="G6" i="1"/>
  <c r="F29" i="1"/>
  <c r="F28" i="1"/>
  <c r="E6" i="1"/>
  <c r="E20" i="1" l="1"/>
  <c r="E21" i="1" s="1"/>
</calcChain>
</file>

<file path=xl/sharedStrings.xml><?xml version="1.0" encoding="utf-8"?>
<sst xmlns="http://schemas.openxmlformats.org/spreadsheetml/2006/main" count="347" uniqueCount="211">
  <si>
    <t>種　　　別</t>
    <rPh sb="0" eb="1">
      <t>タネ</t>
    </rPh>
    <rPh sb="4" eb="5">
      <t>ベツ</t>
    </rPh>
    <phoneticPr fontId="3"/>
  </si>
  <si>
    <t>設備備品費</t>
    <rPh sb="0" eb="2">
      <t>セツビ</t>
    </rPh>
    <rPh sb="2" eb="5">
      <t>ビヒンヒ</t>
    </rPh>
    <phoneticPr fontId="3"/>
  </si>
  <si>
    <t>計</t>
    <rPh sb="0" eb="1">
      <t>ケイ</t>
    </rPh>
    <phoneticPr fontId="3"/>
  </si>
  <si>
    <t>人件費</t>
    <rPh sb="0" eb="3">
      <t>ジンケンヒ</t>
    </rPh>
    <phoneticPr fontId="3"/>
  </si>
  <si>
    <t>通信運搬費</t>
  </si>
  <si>
    <t>印刷製本費</t>
  </si>
  <si>
    <t>光熱水料</t>
  </si>
  <si>
    <t>合計</t>
    <rPh sb="0" eb="2">
      <t>ゴウケイ</t>
    </rPh>
    <phoneticPr fontId="3"/>
  </si>
  <si>
    <t>交通費</t>
    <rPh sb="0" eb="3">
      <t>コウツウヒ</t>
    </rPh>
    <phoneticPr fontId="3"/>
  </si>
  <si>
    <t>品名</t>
    <rPh sb="0" eb="2">
      <t>ヒンメイ</t>
    </rPh>
    <phoneticPr fontId="3"/>
  </si>
  <si>
    <t>数量</t>
    <rPh sb="0" eb="2">
      <t>スウリョウ</t>
    </rPh>
    <phoneticPr fontId="3"/>
  </si>
  <si>
    <t>金額</t>
    <rPh sb="0" eb="2">
      <t>キンガク</t>
    </rPh>
    <phoneticPr fontId="3"/>
  </si>
  <si>
    <t>備考</t>
    <rPh sb="0" eb="2">
      <t>ビコウ</t>
    </rPh>
    <phoneticPr fontId="3"/>
  </si>
  <si>
    <t>氏名</t>
    <rPh sb="0" eb="2">
      <t>シメイ</t>
    </rPh>
    <phoneticPr fontId="3"/>
  </si>
  <si>
    <t>月</t>
  </si>
  <si>
    <t>月</t>
    <rPh sb="0" eb="1">
      <t>ツキ</t>
    </rPh>
    <phoneticPr fontId="3"/>
  </si>
  <si>
    <t>合　　　計</t>
    <rPh sb="0" eb="1">
      <t>ゴウ</t>
    </rPh>
    <rPh sb="4" eb="5">
      <t>ケイ</t>
    </rPh>
    <phoneticPr fontId="3"/>
  </si>
  <si>
    <t>＜消耗品費＞</t>
    <rPh sb="1" eb="4">
      <t>ショウモウヒン</t>
    </rPh>
    <rPh sb="4" eb="5">
      <t>ヒ</t>
    </rPh>
    <phoneticPr fontId="3"/>
  </si>
  <si>
    <t>小計</t>
    <rPh sb="0" eb="2">
      <t>ショウケイ</t>
    </rPh>
    <phoneticPr fontId="3"/>
  </si>
  <si>
    <t>行程</t>
    <rPh sb="0" eb="2">
      <t>コウテイ</t>
    </rPh>
    <phoneticPr fontId="3"/>
  </si>
  <si>
    <t>出張先</t>
    <rPh sb="0" eb="3">
      <t>シュッチョウサキ</t>
    </rPh>
    <phoneticPr fontId="3"/>
  </si>
  <si>
    <t>日程</t>
    <rPh sb="0" eb="2">
      <t>ニッテイ</t>
    </rPh>
    <phoneticPr fontId="3"/>
  </si>
  <si>
    <t>日当</t>
    <rPh sb="0" eb="2">
      <t>ニットウ</t>
    </rPh>
    <phoneticPr fontId="3"/>
  </si>
  <si>
    <t>宿泊費</t>
    <rPh sb="0" eb="3">
      <t>シュクハクヒ</t>
    </rPh>
    <phoneticPr fontId="3"/>
  </si>
  <si>
    <t>人数</t>
    <rPh sb="0" eb="2">
      <t>ニンズウ</t>
    </rPh>
    <phoneticPr fontId="3"/>
  </si>
  <si>
    <t>回数</t>
    <rPh sb="0" eb="2">
      <t>カイスウ</t>
    </rPh>
    <phoneticPr fontId="3"/>
  </si>
  <si>
    <t>合計金額</t>
    <rPh sb="0" eb="2">
      <t>ゴウケイ</t>
    </rPh>
    <rPh sb="2" eb="4">
      <t>キンガク</t>
    </rPh>
    <phoneticPr fontId="3"/>
  </si>
  <si>
    <t>目的</t>
    <rPh sb="0" eb="2">
      <t>モクテキ</t>
    </rPh>
    <phoneticPr fontId="3"/>
  </si>
  <si>
    <t>～</t>
    <phoneticPr fontId="3"/>
  </si>
  <si>
    <t>件　名</t>
    <rPh sb="0" eb="1">
      <t>ケン</t>
    </rPh>
    <rPh sb="2" eb="3">
      <t>メイ</t>
    </rPh>
    <phoneticPr fontId="3"/>
  </si>
  <si>
    <t>品　名　等</t>
    <rPh sb="0" eb="1">
      <t>シナ</t>
    </rPh>
    <rPh sb="2" eb="3">
      <t>メイ</t>
    </rPh>
    <rPh sb="4" eb="5">
      <t>トウ</t>
    </rPh>
    <phoneticPr fontId="3"/>
  </si>
  <si>
    <t>分類</t>
    <rPh sb="0" eb="2">
      <t>ブンルイ</t>
    </rPh>
    <phoneticPr fontId="3"/>
  </si>
  <si>
    <t>　</t>
    <phoneticPr fontId="3"/>
  </si>
  <si>
    <t>数量・単位</t>
    <rPh sb="0" eb="2">
      <t>スウリョウ</t>
    </rPh>
    <rPh sb="3" eb="5">
      <t>タンイ</t>
    </rPh>
    <phoneticPr fontId="3"/>
  </si>
  <si>
    <t xml:space="preserve">＜通信運搬費＞  </t>
    <rPh sb="1" eb="3">
      <t>ツウシン</t>
    </rPh>
    <rPh sb="3" eb="5">
      <t>ウンパン</t>
    </rPh>
    <rPh sb="5" eb="6">
      <t>ヒ</t>
    </rPh>
    <phoneticPr fontId="3"/>
  </si>
  <si>
    <t xml:space="preserve">＜印刷製本費＞  </t>
    <rPh sb="1" eb="3">
      <t>インサツ</t>
    </rPh>
    <rPh sb="3" eb="5">
      <t>セイホン</t>
    </rPh>
    <rPh sb="5" eb="6">
      <t>ヒ</t>
    </rPh>
    <phoneticPr fontId="3"/>
  </si>
  <si>
    <t xml:space="preserve">＜光熱水料＞  </t>
    <rPh sb="1" eb="3">
      <t>コウネツ</t>
    </rPh>
    <rPh sb="3" eb="5">
      <t>スイリョウ</t>
    </rPh>
    <phoneticPr fontId="3"/>
  </si>
  <si>
    <t xml:space="preserve"> </t>
    <phoneticPr fontId="3"/>
  </si>
  <si>
    <t>（単位：円）</t>
    <rPh sb="1" eb="3">
      <t>タンイ</t>
    </rPh>
    <rPh sb="4" eb="5">
      <t>エン</t>
    </rPh>
    <phoneticPr fontId="3"/>
  </si>
  <si>
    <t>物品費</t>
    <rPh sb="0" eb="2">
      <t>ブッピン</t>
    </rPh>
    <rPh sb="2" eb="3">
      <t>ヒ</t>
    </rPh>
    <phoneticPr fontId="3"/>
  </si>
  <si>
    <t>消耗品費</t>
    <rPh sb="0" eb="3">
      <t>ショウモウヒン</t>
    </rPh>
    <rPh sb="3" eb="4">
      <t>ヒ</t>
    </rPh>
    <phoneticPr fontId="3"/>
  </si>
  <si>
    <t>謝金</t>
    <rPh sb="0" eb="2">
      <t>シャキン</t>
    </rPh>
    <phoneticPr fontId="3"/>
  </si>
  <si>
    <t>人件費・謝金</t>
    <rPh sb="0" eb="3">
      <t>ジンケンヒ</t>
    </rPh>
    <rPh sb="4" eb="6">
      <t>シャキン</t>
    </rPh>
    <phoneticPr fontId="3"/>
  </si>
  <si>
    <t>旅費</t>
    <rPh sb="0" eb="2">
      <t>リョヒ</t>
    </rPh>
    <phoneticPr fontId="3"/>
  </si>
  <si>
    <t>外注費（雑役務費）</t>
    <rPh sb="0" eb="3">
      <t>ガイチュウヒ</t>
    </rPh>
    <phoneticPr fontId="3"/>
  </si>
  <si>
    <t>その他</t>
    <phoneticPr fontId="3"/>
  </si>
  <si>
    <t xml:space="preserve">＜外注費（雑役務費）＞  </t>
    <rPh sb="1" eb="4">
      <t>ガイチュウヒ</t>
    </rPh>
    <rPh sb="5" eb="6">
      <t>ザツ</t>
    </rPh>
    <rPh sb="6" eb="8">
      <t>エキム</t>
    </rPh>
    <rPh sb="8" eb="9">
      <t>ヒ</t>
    </rPh>
    <phoneticPr fontId="3"/>
  </si>
  <si>
    <t xml:space="preserve">＜会議費＞  </t>
    <rPh sb="1" eb="3">
      <t>カイギ</t>
    </rPh>
    <rPh sb="3" eb="4">
      <t>ヒ</t>
    </rPh>
    <phoneticPr fontId="3"/>
  </si>
  <si>
    <t xml:space="preserve">＜その他（諸経費）＞  </t>
    <rPh sb="3" eb="4">
      <t>タ</t>
    </rPh>
    <rPh sb="5" eb="8">
      <t>ショケイヒ</t>
    </rPh>
    <phoneticPr fontId="3"/>
  </si>
  <si>
    <t>＜設備備品費＞</t>
    <phoneticPr fontId="3"/>
  </si>
  <si>
    <t>＜人件費＞</t>
    <phoneticPr fontId="3"/>
  </si>
  <si>
    <t>＜謝金＞</t>
    <rPh sb="1" eb="3">
      <t>シャキン</t>
    </rPh>
    <phoneticPr fontId="3"/>
  </si>
  <si>
    <t>所属</t>
    <rPh sb="0" eb="2">
      <t>ショゾク</t>
    </rPh>
    <phoneticPr fontId="3"/>
  </si>
  <si>
    <t>具体的な実施業務内容</t>
    <rPh sb="0" eb="3">
      <t>グタイテキ</t>
    </rPh>
    <rPh sb="4" eb="6">
      <t>ジッシ</t>
    </rPh>
    <rPh sb="6" eb="8">
      <t>ギョウム</t>
    </rPh>
    <rPh sb="8" eb="10">
      <t>ナイヨウ</t>
    </rPh>
    <phoneticPr fontId="3"/>
  </si>
  <si>
    <t>教授</t>
    <rPh sb="0" eb="2">
      <t>キョウジュ</t>
    </rPh>
    <phoneticPr fontId="3"/>
  </si>
  <si>
    <t>月</t>
    <rPh sb="0" eb="1">
      <t>ガツ</t>
    </rPh>
    <phoneticPr fontId="3"/>
  </si>
  <si>
    <t>時期</t>
    <rPh sb="0" eb="2">
      <t>ジキ</t>
    </rPh>
    <phoneticPr fontId="3"/>
  </si>
  <si>
    <t>業務内容</t>
    <rPh sb="0" eb="2">
      <t>ギョウム</t>
    </rPh>
    <rPh sb="2" eb="4">
      <t>ナイヨウ</t>
    </rPh>
    <phoneticPr fontId="3"/>
  </si>
  <si>
    <t>機関名・研究科・学部等</t>
    <rPh sb="0" eb="2">
      <t>キカン</t>
    </rPh>
    <rPh sb="2" eb="3">
      <t>メイ</t>
    </rPh>
    <rPh sb="4" eb="7">
      <t>ケンキュウカ</t>
    </rPh>
    <rPh sb="8" eb="10">
      <t>ガクブ</t>
    </rPh>
    <rPh sb="10" eb="11">
      <t>トウ</t>
    </rPh>
    <phoneticPr fontId="3"/>
  </si>
  <si>
    <t>ピペット</t>
    <phoneticPr fontId="3"/>
  </si>
  <si>
    <t>紫キャベツパウダー</t>
    <rPh sb="0" eb="1">
      <t>ムラサキ</t>
    </rPh>
    <phoneticPr fontId="3"/>
  </si>
  <si>
    <t>箱</t>
    <rPh sb="0" eb="1">
      <t>ハコ</t>
    </rPh>
    <phoneticPr fontId="3"/>
  </si>
  <si>
    <t>袋</t>
    <rPh sb="0" eb="1">
      <t>フクロ</t>
    </rPh>
    <phoneticPr fontId="3"/>
  </si>
  <si>
    <t>化学分野実験</t>
    <rPh sb="0" eb="2">
      <t>カガク</t>
    </rPh>
    <rPh sb="2" eb="4">
      <t>ブンヤ</t>
    </rPh>
    <rPh sb="4" eb="6">
      <t>ジッケン</t>
    </rPh>
    <phoneticPr fontId="3"/>
  </si>
  <si>
    <t>仕様（メーカー・型番・規格）</t>
    <rPh sb="0" eb="2">
      <t>シヨウ</t>
    </rPh>
    <rPh sb="11" eb="13">
      <t>キカク</t>
    </rPh>
    <phoneticPr fontId="3"/>
  </si>
  <si>
    <t>用途</t>
    <rPh sb="0" eb="2">
      <t>ヨウト</t>
    </rPh>
    <phoneticPr fontId="3"/>
  </si>
  <si>
    <t>直雇用</t>
  </si>
  <si>
    <t>科学技術振興大学</t>
    <rPh sb="0" eb="2">
      <t>カガク</t>
    </rPh>
    <rPh sb="2" eb="4">
      <t>ギジュツ</t>
    </rPh>
    <rPh sb="4" eb="6">
      <t>シンコウ</t>
    </rPh>
    <rPh sb="6" eb="8">
      <t>ダイガク</t>
    </rPh>
    <phoneticPr fontId="3"/>
  </si>
  <si>
    <t>学会発表（○○学会）</t>
    <rPh sb="0" eb="2">
      <t>ガッカイ</t>
    </rPh>
    <rPh sb="2" eb="4">
      <t>ハッピョウ</t>
    </rPh>
    <rPh sb="7" eb="9">
      <t>ガッカイ</t>
    </rPh>
    <phoneticPr fontId="3"/>
  </si>
  <si>
    <t>川口</t>
    <rPh sb="0" eb="2">
      <t>カワグチ</t>
    </rPh>
    <phoneticPr fontId="3"/>
  </si>
  <si>
    <t>業務成果報告書作成</t>
    <rPh sb="0" eb="2">
      <t>ギョウム</t>
    </rPh>
    <rPh sb="2" eb="4">
      <t>セイカ</t>
    </rPh>
    <rPh sb="4" eb="7">
      <t>ホウコクショ</t>
    </rPh>
    <rPh sb="7" eb="9">
      <t>サクセイ</t>
    </rPh>
    <phoneticPr fontId="3"/>
  </si>
  <si>
    <t>印刷物送料</t>
    <rPh sb="0" eb="3">
      <t>インサツブツ</t>
    </rPh>
    <rPh sb="3" eb="5">
      <t>ソウリョウ</t>
    </rPh>
    <phoneticPr fontId="3"/>
  </si>
  <si>
    <t>旅行保険料</t>
    <rPh sb="0" eb="2">
      <t>リョコウ</t>
    </rPh>
    <rPh sb="2" eb="5">
      <t>ホケンリョウ</t>
    </rPh>
    <phoneticPr fontId="3"/>
  </si>
  <si>
    <t>会議費</t>
    <phoneticPr fontId="3"/>
  </si>
  <si>
    <t>その他（諸経費）</t>
    <rPh sb="2" eb="3">
      <t>タ</t>
    </rPh>
    <rPh sb="4" eb="7">
      <t>ショケイヒ</t>
    </rPh>
    <phoneticPr fontId="3"/>
  </si>
  <si>
    <t>式</t>
    <rPh sb="0" eb="1">
      <t>シキ</t>
    </rPh>
    <phoneticPr fontId="3"/>
  </si>
  <si>
    <t>費　　　目</t>
  </si>
  <si>
    <t>直接経費</t>
    <rPh sb="0" eb="2">
      <t>チョクセツ</t>
    </rPh>
    <rPh sb="2" eb="4">
      <t>ケイヒ</t>
    </rPh>
    <phoneticPr fontId="3"/>
  </si>
  <si>
    <t>一般管理費</t>
    <phoneticPr fontId="3"/>
  </si>
  <si>
    <t>使用期間または頻度</t>
    <rPh sb="0" eb="2">
      <t>シヨウ</t>
    </rPh>
    <rPh sb="2" eb="4">
      <t>キカン</t>
    </rPh>
    <rPh sb="7" eb="9">
      <t>ヒンド</t>
    </rPh>
    <phoneticPr fontId="3"/>
  </si>
  <si>
    <t>8月～12月に
計20回</t>
    <rPh sb="1" eb="2">
      <t>ガツ</t>
    </rPh>
    <rPh sb="5" eb="6">
      <t>ガツ</t>
    </rPh>
    <rPh sb="8" eb="9">
      <t>ケイ</t>
    </rPh>
    <rPh sb="11" eb="12">
      <t>カイ</t>
    </rPh>
    <phoneticPr fontId="3"/>
  </si>
  <si>
    <t>7月実施予定の中和滴定の授業研究で使用するため</t>
    <rPh sb="1" eb="2">
      <t>ガツ</t>
    </rPh>
    <rPh sb="2" eb="4">
      <t>ジッシ</t>
    </rPh>
    <rPh sb="4" eb="6">
      <t>ヨテイ</t>
    </rPh>
    <rPh sb="7" eb="9">
      <t>チュウワ</t>
    </rPh>
    <rPh sb="9" eb="11">
      <t>テキテイ</t>
    </rPh>
    <rPh sb="12" eb="14">
      <t>ジュギョウ</t>
    </rPh>
    <rPh sb="14" eb="16">
      <t>ケンキュウ</t>
    </rPh>
    <rPh sb="17" eb="19">
      <t>シヨウ</t>
    </rPh>
    <phoneticPr fontId="3"/>
  </si>
  <si>
    <t>プログラム専用実習室の8月電気代</t>
    <rPh sb="5" eb="7">
      <t>センヨウ</t>
    </rPh>
    <rPh sb="7" eb="10">
      <t>ジッシュウシツ</t>
    </rPh>
    <rPh sb="12" eb="13">
      <t>ガツ</t>
    </rPh>
    <rPh sb="13" eb="16">
      <t>デンキダイ</t>
    </rPh>
    <phoneticPr fontId="3"/>
  </si>
  <si>
    <t>8月</t>
    <rPh sb="1" eb="2">
      <t>ガツ</t>
    </rPh>
    <phoneticPr fontId="3"/>
  </si>
  <si>
    <t>広報としてのチラシ発送や報告書の発送用</t>
    <rPh sb="0" eb="2">
      <t>コウホウ</t>
    </rPh>
    <rPh sb="9" eb="11">
      <t>ハッソウ</t>
    </rPh>
    <rPh sb="12" eb="15">
      <t>ホウコクショ</t>
    </rPh>
    <rPh sb="16" eb="18">
      <t>ハッソウ</t>
    </rPh>
    <rPh sb="18" eb="19">
      <t>ヨウ</t>
    </rPh>
    <phoneticPr fontId="3"/>
  </si>
  <si>
    <t>報告書を作成し、関係各位へ報告するため</t>
    <rPh sb="0" eb="3">
      <t>ホウコクショ</t>
    </rPh>
    <rPh sb="4" eb="6">
      <t>サクセイ</t>
    </rPh>
    <rPh sb="8" eb="10">
      <t>カンケイ</t>
    </rPh>
    <rPh sb="10" eb="12">
      <t>カクイ</t>
    </rPh>
    <rPh sb="13" eb="15">
      <t>ホウコク</t>
    </rPh>
    <phoneticPr fontId="3"/>
  </si>
  <si>
    <t>ポスターパネル等（設営等）</t>
    <rPh sb="7" eb="8">
      <t>トウ</t>
    </rPh>
    <rPh sb="9" eb="11">
      <t>セツエイ</t>
    </rPh>
    <rPh sb="11" eb="12">
      <t>トウ</t>
    </rPh>
    <phoneticPr fontId="3"/>
  </si>
  <si>
    <t>外部評価委員会</t>
    <rPh sb="0" eb="2">
      <t>ガイブ</t>
    </rPh>
    <rPh sb="2" eb="4">
      <t>ヒョウカ</t>
    </rPh>
    <rPh sb="4" eb="7">
      <t>イインカイ</t>
    </rPh>
    <phoneticPr fontId="3"/>
  </si>
  <si>
    <t>会議実施のための会場借料</t>
    <rPh sb="0" eb="2">
      <t>カイギ</t>
    </rPh>
    <rPh sb="2" eb="4">
      <t>ジッシ</t>
    </rPh>
    <rPh sb="8" eb="10">
      <t>カイジョウ</t>
    </rPh>
    <rPh sb="10" eb="12">
      <t>シャクリョウ</t>
    </rPh>
    <phoneticPr fontId="3"/>
  </si>
  <si>
    <t>学会発表・ブース出展で渡航する際の保険料</t>
    <rPh sb="0" eb="2">
      <t>ガッカイ</t>
    </rPh>
    <rPh sb="2" eb="4">
      <t>ハッピョウ</t>
    </rPh>
    <rPh sb="8" eb="10">
      <t>シュッテン</t>
    </rPh>
    <rPh sb="11" eb="13">
      <t>トコウ</t>
    </rPh>
    <rPh sb="15" eb="16">
      <t>サイ</t>
    </rPh>
    <rPh sb="17" eb="19">
      <t>ホケン</t>
    </rPh>
    <rPh sb="19" eb="20">
      <t>リョウ</t>
    </rPh>
    <phoneticPr fontId="3"/>
  </si>
  <si>
    <t>既存備品またはレンタルで対応できない理由</t>
    <rPh sb="0" eb="2">
      <t>キゾン</t>
    </rPh>
    <rPh sb="2" eb="4">
      <t>ビヒン</t>
    </rPh>
    <rPh sb="12" eb="14">
      <t>タイオウ</t>
    </rPh>
    <rPh sb="18" eb="20">
      <t>リユウ</t>
    </rPh>
    <phoneticPr fontId="3"/>
  </si>
  <si>
    <t>必要なスペックを満たす機種が本学にない。また、レンタル市場にもないため。</t>
    <rPh sb="0" eb="2">
      <t>ヒツヨウ</t>
    </rPh>
    <rPh sb="8" eb="9">
      <t>ミ</t>
    </rPh>
    <rPh sb="11" eb="13">
      <t>キシュ</t>
    </rPh>
    <rPh sb="14" eb="16">
      <t>ホンガク</t>
    </rPh>
    <rPh sb="27" eb="29">
      <t>シジョウ</t>
    </rPh>
    <phoneticPr fontId="3"/>
  </si>
  <si>
    <t>受講生が受講する○○講座で20回使用するため</t>
    <rPh sb="0" eb="3">
      <t>ジュコウセイ</t>
    </rPh>
    <rPh sb="4" eb="6">
      <t>ジュコウ</t>
    </rPh>
    <rPh sb="10" eb="12">
      <t>コウザ</t>
    </rPh>
    <rPh sb="15" eb="16">
      <t>カイ</t>
    </rPh>
    <rPh sb="16" eb="18">
      <t>シヨウ</t>
    </rPh>
    <phoneticPr fontId="3"/>
  </si>
  <si>
    <t>8月の実習で集中的に電気使用が見込まれるため。専用メーターを設置する予定で、電気料金は算出可能。</t>
    <rPh sb="1" eb="2">
      <t>ガツ</t>
    </rPh>
    <rPh sb="3" eb="5">
      <t>ジッシュウ</t>
    </rPh>
    <rPh sb="6" eb="9">
      <t>シュウチュウテキ</t>
    </rPh>
    <rPh sb="10" eb="12">
      <t>デンキ</t>
    </rPh>
    <rPh sb="12" eb="14">
      <t>シヨウ</t>
    </rPh>
    <rPh sb="15" eb="17">
      <t>ミコ</t>
    </rPh>
    <rPh sb="23" eb="25">
      <t>センヨウ</t>
    </rPh>
    <rPh sb="30" eb="32">
      <t>セッチ</t>
    </rPh>
    <rPh sb="34" eb="36">
      <t>ヨテイ</t>
    </rPh>
    <rPh sb="38" eb="40">
      <t>デンキ</t>
    </rPh>
    <rPh sb="40" eb="42">
      <t>リョウキン</t>
    </rPh>
    <rPh sb="43" eb="45">
      <t>サンシュツ</t>
    </rPh>
    <rPh sb="45" eb="47">
      <t>カノウ</t>
    </rPh>
    <phoneticPr fontId="3"/>
  </si>
  <si>
    <t>＜旅費＞</t>
    <phoneticPr fontId="3"/>
  </si>
  <si>
    <t>消費税相当額</t>
    <phoneticPr fontId="3"/>
  </si>
  <si>
    <t>日</t>
    <rPh sb="0" eb="1">
      <t>ニチ</t>
    </rPh>
    <phoneticPr fontId="3"/>
  </si>
  <si>
    <t>氏名</t>
    <phoneticPr fontId="3"/>
  </si>
  <si>
    <t>備考</t>
    <phoneticPr fontId="3"/>
  </si>
  <si>
    <t>従事月数・日数・時間数</t>
    <rPh sb="2" eb="4">
      <t>ゲッスウ</t>
    </rPh>
    <rPh sb="5" eb="7">
      <t>ニッスウ</t>
    </rPh>
    <rPh sb="10" eb="11">
      <t>スウ</t>
    </rPh>
    <phoneticPr fontId="3"/>
  </si>
  <si>
    <t>雇用形態
(直雇用、出向者、派遣職員等)</t>
    <rPh sb="18" eb="19">
      <t>トウ</t>
    </rPh>
    <phoneticPr fontId="3"/>
  </si>
  <si>
    <t>台</t>
    <rPh sb="0" eb="1">
      <t>ダイ</t>
    </rPh>
    <phoneticPr fontId="3"/>
  </si>
  <si>
    <t>【B】</t>
    <phoneticPr fontId="3"/>
  </si>
  <si>
    <t>通勤手当
【D】</t>
    <phoneticPr fontId="3"/>
  </si>
  <si>
    <t>期末・勤勉手当【F】</t>
    <phoneticPr fontId="3"/>
  </si>
  <si>
    <t>ポリスポイト</t>
    <phoneticPr fontId="3"/>
  </si>
  <si>
    <t>国内運賃等</t>
    <rPh sb="0" eb="2">
      <t>コクナイ</t>
    </rPh>
    <rPh sb="2" eb="4">
      <t>ウンチン</t>
    </rPh>
    <rPh sb="4" eb="5">
      <t>トウ</t>
    </rPh>
    <phoneticPr fontId="3"/>
  </si>
  <si>
    <t>航空運賃</t>
    <rPh sb="0" eb="2">
      <t>コウクウ</t>
    </rPh>
    <rPh sb="2" eb="4">
      <t>ウンチン</t>
    </rPh>
    <phoneticPr fontId="3"/>
  </si>
  <si>
    <t>本給</t>
    <rPh sb="0" eb="1">
      <t>ホン</t>
    </rPh>
    <rPh sb="1" eb="2">
      <t>キュウ</t>
    </rPh>
    <phoneticPr fontId="3"/>
  </si>
  <si>
    <t>本給単価
【A】</t>
    <rPh sb="0" eb="2">
      <t>ホンキュウ</t>
    </rPh>
    <phoneticPr fontId="3"/>
  </si>
  <si>
    <t>年額
【C】
（A×B）</t>
    <rPh sb="0" eb="2">
      <t>ネンガク</t>
    </rPh>
    <phoneticPr fontId="3"/>
  </si>
  <si>
    <t>派遣職員</t>
  </si>
  <si>
    <t>超勤手当【E】</t>
    <rPh sb="0" eb="2">
      <t>チョウキン</t>
    </rPh>
    <phoneticPr fontId="3"/>
  </si>
  <si>
    <t>単位</t>
    <rPh sb="0" eb="2">
      <t>タンイ</t>
    </rPh>
    <phoneticPr fontId="3"/>
  </si>
  <si>
    <t>その他手当（○○○）　【G】</t>
    <phoneticPr fontId="3"/>
  </si>
  <si>
    <t>社会保険料等事業主負担分【I】</t>
    <rPh sb="0" eb="2">
      <t>シャカイ</t>
    </rPh>
    <rPh sb="2" eb="6">
      <t>ホケンリョウナド</t>
    </rPh>
    <rPh sb="6" eb="9">
      <t>ジギョウヌシ</t>
    </rPh>
    <rPh sb="9" eb="12">
      <t>フタンブン</t>
    </rPh>
    <phoneticPr fontId="3"/>
  </si>
  <si>
    <t>退職手当
【J】</t>
    <phoneticPr fontId="3"/>
  </si>
  <si>
    <t>年間合計額【K】
（H+I+J）</t>
    <rPh sb="0" eb="2">
      <t>ネンカン</t>
    </rPh>
    <rPh sb="2" eb="4">
      <t>ゴウケイ</t>
    </rPh>
    <rPh sb="4" eb="5">
      <t>ガク</t>
    </rPh>
    <phoneticPr fontId="3"/>
  </si>
  <si>
    <t>不・非課税取引額</t>
    <rPh sb="0" eb="1">
      <t>フ</t>
    </rPh>
    <rPh sb="2" eb="3">
      <t>ヒ</t>
    </rPh>
    <rPh sb="3" eb="5">
      <t>カゼイ</t>
    </rPh>
    <rPh sb="5" eb="8">
      <t>トリヒキガク</t>
    </rPh>
    <phoneticPr fontId="3"/>
  </si>
  <si>
    <t>負担対象費用</t>
    <rPh sb="0" eb="2">
      <t>フタン</t>
    </rPh>
    <rPh sb="2" eb="4">
      <t>タイショウ</t>
    </rPh>
    <rPh sb="4" eb="6">
      <t>ヒヨウ</t>
    </rPh>
    <phoneticPr fontId="3"/>
  </si>
  <si>
    <t>負担対象費用合計</t>
    <rPh sb="0" eb="2">
      <t>フタン</t>
    </rPh>
    <rPh sb="2" eb="4">
      <t>タイショウ</t>
    </rPh>
    <rPh sb="4" eb="6">
      <t>ヒヨウ</t>
    </rPh>
    <rPh sb="6" eb="8">
      <t>ゴウケイ</t>
    </rPh>
    <phoneticPr fontId="3"/>
  </si>
  <si>
    <t>薬品一式(フェノールフタレイン液等)</t>
    <rPh sb="0" eb="2">
      <t>ヤクヒン</t>
    </rPh>
    <rPh sb="2" eb="4">
      <t>イッシキ</t>
    </rPh>
    <rPh sb="16" eb="17">
      <t>トウ</t>
    </rPh>
    <phoneticPr fontId="3"/>
  </si>
  <si>
    <t>不・非課税取引額（消費税相当額算出基礎額）</t>
    <rPh sb="0" eb="1">
      <t>フ</t>
    </rPh>
    <rPh sb="2" eb="5">
      <t>ヒカゼイ</t>
    </rPh>
    <rPh sb="5" eb="8">
      <t>トリヒキガク</t>
    </rPh>
    <rPh sb="9" eb="12">
      <t>ショウヒゼイ</t>
    </rPh>
    <rPh sb="12" eb="15">
      <t>ソウトウガク</t>
    </rPh>
    <rPh sb="15" eb="17">
      <t>サンシュツ</t>
    </rPh>
    <rPh sb="17" eb="20">
      <t>キソガク</t>
    </rPh>
    <phoneticPr fontId="3"/>
  </si>
  <si>
    <t>10月に開催予定の発表会でポスター展示を行うため</t>
    <rPh sb="2" eb="3">
      <t>ガツ</t>
    </rPh>
    <rPh sb="4" eb="6">
      <t>カイサイ</t>
    </rPh>
    <rPh sb="6" eb="8">
      <t>ヨテイ</t>
    </rPh>
    <rPh sb="9" eb="12">
      <t>ハッピョウカイ</t>
    </rPh>
    <rPh sb="17" eb="19">
      <t>テンジ</t>
    </rPh>
    <rPh sb="20" eb="21">
      <t>オコナ</t>
    </rPh>
    <phoneticPr fontId="3"/>
  </si>
  <si>
    <t>10月</t>
    <rPh sb="2" eb="3">
      <t>ガツ</t>
    </rPh>
    <phoneticPr fontId="3"/>
  </si>
  <si>
    <t>内訳</t>
    <rPh sb="0" eb="2">
      <t>ウチワケ</t>
    </rPh>
    <phoneticPr fontId="3"/>
  </si>
  <si>
    <t>給与総額
【H】(C+D+E+F
+G）</t>
    <rPh sb="0" eb="2">
      <t>キュウヨ</t>
    </rPh>
    <rPh sb="2" eb="4">
      <t>ソウガク</t>
    </rPh>
    <phoneticPr fontId="3"/>
  </si>
  <si>
    <t>科学技術大学2号館1号室
科学市技術町1-1-1</t>
    <rPh sb="0" eb="2">
      <t>カガク</t>
    </rPh>
    <rPh sb="2" eb="4">
      <t>ギジュツ</t>
    </rPh>
    <rPh sb="4" eb="6">
      <t>ダイガク</t>
    </rPh>
    <rPh sb="7" eb="9">
      <t>ゴウカン</t>
    </rPh>
    <rPh sb="10" eb="12">
      <t>ゴウシツ</t>
    </rPh>
    <rPh sb="13" eb="15">
      <t>カガク</t>
    </rPh>
    <rPh sb="15" eb="16">
      <t>シ</t>
    </rPh>
    <rPh sb="16" eb="18">
      <t>ギジュツ</t>
    </rPh>
    <rPh sb="18" eb="19">
      <t>チョウ</t>
    </rPh>
    <phoneticPr fontId="3"/>
  </si>
  <si>
    <t>名古屋</t>
    <rPh sb="0" eb="3">
      <t>ナゴヤ</t>
    </rPh>
    <phoneticPr fontId="3"/>
  </si>
  <si>
    <t>○○大学</t>
    <rPh sb="2" eb="4">
      <t>ダイガク</t>
    </rPh>
    <phoneticPr fontId="3"/>
  </si>
  <si>
    <t>2,200×2</t>
    <phoneticPr fontId="3"/>
  </si>
  <si>
    <t>10,900×1</t>
    <phoneticPr fontId="3"/>
  </si>
  <si>
    <t>鉄道運賃等</t>
    <rPh sb="4" eb="5">
      <t>トウ</t>
    </rPh>
    <phoneticPr fontId="3"/>
  </si>
  <si>
    <t>6,200×2</t>
    <phoneticPr fontId="3"/>
  </si>
  <si>
    <t>2,200×1</t>
    <phoneticPr fontId="3"/>
  </si>
  <si>
    <t>19,300×1</t>
    <phoneticPr fontId="3"/>
  </si>
  <si>
    <t>外国運賃等</t>
    <rPh sb="0" eb="2">
      <t>ガイコク</t>
    </rPh>
    <rPh sb="2" eb="4">
      <t>ウンチン</t>
    </rPh>
    <rPh sb="4" eb="5">
      <t>トウ</t>
    </rPh>
    <phoneticPr fontId="3"/>
  </si>
  <si>
    <t>○○○○</t>
    <phoneticPr fontId="3"/>
  </si>
  <si>
    <t>○○打ち合わせ</t>
    <rPh sb="2" eb="3">
      <t>ウ</t>
    </rPh>
    <rPh sb="4" eb="5">
      <t>ア</t>
    </rPh>
    <phoneticPr fontId="3"/>
  </si>
  <si>
    <t>担当教員2名が、△△（場所）で、今後実施予定の○○について打ち合わせを行う。</t>
    <rPh sb="0" eb="2">
      <t>タントウ</t>
    </rPh>
    <rPh sb="2" eb="4">
      <t>キョウイン</t>
    </rPh>
    <rPh sb="5" eb="6">
      <t>メイ</t>
    </rPh>
    <rPh sb="11" eb="13">
      <t>バショ</t>
    </rPh>
    <rPh sb="16" eb="18">
      <t>コンゴ</t>
    </rPh>
    <rPh sb="18" eb="20">
      <t>ジッシ</t>
    </rPh>
    <rPh sb="20" eb="22">
      <t>ヨテイ</t>
    </rPh>
    <rPh sb="29" eb="30">
      <t>ウ</t>
    </rPh>
    <rPh sb="31" eb="32">
      <t>ア</t>
    </rPh>
    <rPh sb="35" eb="36">
      <t>オコナ</t>
    </rPh>
    <phoneticPr fontId="3"/>
  </si>
  <si>
    <t>ニューヨーク</t>
    <phoneticPr fontId="3"/>
  </si>
  <si>
    <t>役職名</t>
    <rPh sb="0" eb="3">
      <t>ヤクショクメイ</t>
    </rPh>
    <phoneticPr fontId="3"/>
  </si>
  <si>
    <t>設置場所・所在地</t>
    <rPh sb="5" eb="8">
      <t>ショザイチ</t>
    </rPh>
    <phoneticPr fontId="3"/>
  </si>
  <si>
    <t>1月</t>
    <rPh sb="1" eb="2">
      <t>ガツ</t>
    </rPh>
    <phoneticPr fontId="3"/>
  </si>
  <si>
    <t>実施予定月</t>
    <rPh sb="0" eb="2">
      <t>ジッシ</t>
    </rPh>
    <rPh sb="2" eb="4">
      <t>ヨテイ</t>
    </rPh>
    <rPh sb="4" eb="5">
      <t>ツキ</t>
    </rPh>
    <phoneticPr fontId="3"/>
  </si>
  <si>
    <t>用途・目的</t>
    <rPh sb="0" eb="2">
      <t>ヨウト</t>
    </rPh>
    <rPh sb="3" eb="5">
      <t>モクテキ</t>
    </rPh>
    <phoneticPr fontId="3"/>
  </si>
  <si>
    <t>6月・9月・12月・3月</t>
    <rPh sb="1" eb="2">
      <t>ガツ</t>
    </rPh>
    <rPh sb="4" eb="5">
      <t>ガツ</t>
    </rPh>
    <rPh sb="8" eb="9">
      <t>ガツ</t>
    </rPh>
    <rPh sb="11" eb="12">
      <t>ガツ</t>
    </rPh>
    <phoneticPr fontId="3"/>
  </si>
  <si>
    <t>単価（税込）</t>
    <rPh sb="0" eb="2">
      <t>タンカ</t>
    </rPh>
    <rPh sb="3" eb="5">
      <t>ゼイコ</t>
    </rPh>
    <phoneticPr fontId="3"/>
  </si>
  <si>
    <t>金額（税込）</t>
    <rPh sb="0" eb="2">
      <t>キンガク</t>
    </rPh>
    <rPh sb="3" eb="5">
      <t>ゼイコ</t>
    </rPh>
    <phoneticPr fontId="3"/>
  </si>
  <si>
    <t>単価
（税込）</t>
    <rPh sb="0" eb="2">
      <t>タンカ</t>
    </rPh>
    <rPh sb="4" eb="6">
      <t>ゼイコ</t>
    </rPh>
    <phoneticPr fontId="3"/>
  </si>
  <si>
    <t>金額
（税込）</t>
    <rPh sb="0" eb="2">
      <t>キンガク</t>
    </rPh>
    <rPh sb="4" eb="6">
      <t>ゼイコ</t>
    </rPh>
    <phoneticPr fontId="3"/>
  </si>
  <si>
    <t>うち不・非課税取引額（消費税相当額算出基礎額）</t>
    <rPh sb="2" eb="3">
      <t>フ</t>
    </rPh>
    <phoneticPr fontId="3"/>
  </si>
  <si>
    <t>うち不・非課税取引額（消費税相当額算出基礎額）</t>
    <rPh sb="2" eb="3">
      <t>フ</t>
    </rPh>
    <rPh sb="4" eb="7">
      <t>ヒカゼイ</t>
    </rPh>
    <rPh sb="7" eb="10">
      <t>トリヒキガク</t>
    </rPh>
    <rPh sb="11" eb="14">
      <t>ショウヒゼイ</t>
    </rPh>
    <rPh sb="14" eb="16">
      <t>ソウトウ</t>
    </rPh>
    <rPh sb="16" eb="17">
      <t>ガク</t>
    </rPh>
    <rPh sb="17" eb="19">
      <t>サンシュツ</t>
    </rPh>
    <rPh sb="19" eb="21">
      <t>キソ</t>
    </rPh>
    <rPh sb="21" eb="22">
      <t>ガク</t>
    </rPh>
    <phoneticPr fontId="3"/>
  </si>
  <si>
    <t>消費税不・非課税取引額</t>
    <rPh sb="0" eb="3">
      <t>ショウヒゼイ</t>
    </rPh>
    <rPh sb="3" eb="4">
      <t>フ</t>
    </rPh>
    <rPh sb="5" eb="6">
      <t>ヒ</t>
    </rPh>
    <rPh sb="6" eb="8">
      <t>カゼイ</t>
    </rPh>
    <rPh sb="8" eb="10">
      <t>トリヒキ</t>
    </rPh>
    <rPh sb="10" eb="11">
      <t>ガク</t>
    </rPh>
    <phoneticPr fontId="3"/>
  </si>
  <si>
    <t>（例）外国旅費・外国人等招聘旅費
（支度料や国内分の旅費、空港施設利用料等を除く）</t>
    <rPh sb="1" eb="2">
      <t>レイ</t>
    </rPh>
    <rPh sb="3" eb="5">
      <t>ガイコク</t>
    </rPh>
    <rPh sb="5" eb="7">
      <t>リョヒ</t>
    </rPh>
    <rPh sb="8" eb="11">
      <t>ガイコクジン</t>
    </rPh>
    <rPh sb="11" eb="12">
      <t>ナド</t>
    </rPh>
    <rPh sb="12" eb="14">
      <t>ショウヘイ</t>
    </rPh>
    <rPh sb="14" eb="16">
      <t>リョヒ</t>
    </rPh>
    <rPh sb="18" eb="21">
      <t>シタクリョウ</t>
    </rPh>
    <rPh sb="22" eb="24">
      <t>コクナイ</t>
    </rPh>
    <rPh sb="24" eb="25">
      <t>ブン</t>
    </rPh>
    <rPh sb="26" eb="28">
      <t>リョヒ</t>
    </rPh>
    <rPh sb="29" eb="31">
      <t>クウコウ</t>
    </rPh>
    <rPh sb="31" eb="33">
      <t>シセツ</t>
    </rPh>
    <rPh sb="33" eb="36">
      <t>リヨウリョウ</t>
    </rPh>
    <rPh sb="36" eb="37">
      <t>ナド</t>
    </rPh>
    <rPh sb="38" eb="39">
      <t>ノゾ</t>
    </rPh>
    <phoneticPr fontId="3"/>
  </si>
  <si>
    <t>生物学分野実験</t>
    <rPh sb="0" eb="2">
      <t>セイブツ</t>
    </rPh>
    <rPh sb="2" eb="3">
      <t>ガク</t>
    </rPh>
    <rPh sb="3" eb="5">
      <t>ブンヤ</t>
    </rPh>
    <rPh sb="5" eb="7">
      <t>ジッケン</t>
    </rPh>
    <phoneticPr fontId="3"/>
  </si>
  <si>
    <t>〇〇〇〇</t>
    <phoneticPr fontId="3"/>
  </si>
  <si>
    <t>物理学分野実験</t>
    <rPh sb="0" eb="3">
      <t>ブツリガク</t>
    </rPh>
    <rPh sb="3" eb="5">
      <t>ブンヤ</t>
    </rPh>
    <rPh sb="5" eb="7">
      <t>ジッケン</t>
    </rPh>
    <phoneticPr fontId="3"/>
  </si>
  <si>
    <t>セット</t>
    <phoneticPr fontId="3"/>
  </si>
  <si>
    <t>個</t>
    <rPh sb="0" eb="1">
      <t>コ</t>
    </rPh>
    <phoneticPr fontId="3"/>
  </si>
  <si>
    <t>6月実施予定の〇〇で使用するため</t>
    <rPh sb="1" eb="2">
      <t>ガツ</t>
    </rPh>
    <rPh sb="2" eb="4">
      <t>ジッシ</t>
    </rPh>
    <rPh sb="4" eb="6">
      <t>ヨテイ</t>
    </rPh>
    <rPh sb="10" eb="12">
      <t>シヨウ</t>
    </rPh>
    <phoneticPr fontId="3"/>
  </si>
  <si>
    <t>7月実施予定の〇〇で使用するため</t>
    <rPh sb="1" eb="2">
      <t>ガツ</t>
    </rPh>
    <rPh sb="2" eb="4">
      <t>ジッシ</t>
    </rPh>
    <rPh sb="4" eb="6">
      <t>ヨテイ</t>
    </rPh>
    <rPh sb="10" eb="12">
      <t>シヨウ</t>
    </rPh>
    <phoneticPr fontId="3"/>
  </si>
  <si>
    <t>9月実施予定の〇〇で使用するため</t>
    <rPh sb="1" eb="2">
      <t>ガツ</t>
    </rPh>
    <rPh sb="2" eb="4">
      <t>ジッシ</t>
    </rPh>
    <rPh sb="4" eb="6">
      <t>ヨテイ</t>
    </rPh>
    <rPh sb="10" eb="12">
      <t>シヨウ</t>
    </rPh>
    <phoneticPr fontId="3"/>
  </si>
  <si>
    <t>理数　三郎</t>
    <rPh sb="0" eb="2">
      <t>リスウ</t>
    </rPh>
    <rPh sb="3" eb="5">
      <t>サブロウ</t>
    </rPh>
    <phoneticPr fontId="3"/>
  </si>
  <si>
    <t>理系　良美</t>
    <rPh sb="0" eb="2">
      <t>リケイ</t>
    </rPh>
    <rPh sb="3" eb="5">
      <t>ヨシミ</t>
    </rPh>
    <phoneticPr fontId="3"/>
  </si>
  <si>
    <t>化学　良男</t>
    <rPh sb="0" eb="2">
      <t>カガク</t>
    </rPh>
    <rPh sb="3" eb="5">
      <t>ヨシオ</t>
    </rPh>
    <phoneticPr fontId="3"/>
  </si>
  <si>
    <t>生物　良太郎</t>
    <rPh sb="0" eb="2">
      <t>セイブツ</t>
    </rPh>
    <rPh sb="3" eb="4">
      <t>ヨ</t>
    </rPh>
    <rPh sb="4" eb="6">
      <t>タロウ</t>
    </rPh>
    <phoneticPr fontId="3"/>
  </si>
  <si>
    <t>物理　良子</t>
    <rPh sb="0" eb="2">
      <t>ブツリ</t>
    </rPh>
    <rPh sb="3" eb="4">
      <t>ヨ</t>
    </rPh>
    <rPh sb="4" eb="5">
      <t>コ</t>
    </rPh>
    <phoneticPr fontId="3"/>
  </si>
  <si>
    <t>学生ＴＡ</t>
    <rPh sb="0" eb="2">
      <t>ガクセイ</t>
    </rPh>
    <phoneticPr fontId="3"/>
  </si>
  <si>
    <t>学生</t>
    <rPh sb="0" eb="2">
      <t>ガクセイ</t>
    </rPh>
    <phoneticPr fontId="3"/>
  </si>
  <si>
    <t>科学技術大学</t>
    <rPh sb="0" eb="4">
      <t>カガクギジュツ</t>
    </rPh>
    <rPh sb="4" eb="6">
      <t>ダイガク</t>
    </rPh>
    <phoneticPr fontId="3"/>
  </si>
  <si>
    <t>実験の準備、片付けなど補助業務</t>
    <rPh sb="0" eb="2">
      <t>ジッケン</t>
    </rPh>
    <rPh sb="3" eb="5">
      <t>ジュンビ</t>
    </rPh>
    <rPh sb="6" eb="8">
      <t>カタヅ</t>
    </rPh>
    <rPh sb="11" eb="13">
      <t>ホジョ</t>
    </rPh>
    <rPh sb="13" eb="15">
      <t>ギョウム</t>
    </rPh>
    <phoneticPr fontId="3"/>
  </si>
  <si>
    <t>8,000円✕25日</t>
    <rPh sb="5" eb="6">
      <t>エン</t>
    </rPh>
    <rPh sb="9" eb="10">
      <t>ニチ</t>
    </rPh>
    <phoneticPr fontId="3"/>
  </si>
  <si>
    <t>JR12000×2</t>
    <phoneticPr fontId="3"/>
  </si>
  <si>
    <t>担当教員分</t>
    <rPh sb="0" eb="2">
      <t>タントウ</t>
    </rPh>
    <rPh sb="2" eb="4">
      <t>キョウイン</t>
    </rPh>
    <rPh sb="4" eb="5">
      <t>ブン</t>
    </rPh>
    <phoneticPr fontId="3"/>
  </si>
  <si>
    <t>学生分</t>
    <rPh sb="0" eb="2">
      <t>ガクセイ</t>
    </rPh>
    <rPh sb="2" eb="3">
      <t>ブン</t>
    </rPh>
    <phoneticPr fontId="3"/>
  </si>
  <si>
    <t>担当教員１名、学生３名が○○大学で8月に行われる××研究会に参加し△△の発表を行うとともに情報収集を行う。</t>
    <rPh sb="0" eb="2">
      <t>タントウ</t>
    </rPh>
    <rPh sb="2" eb="4">
      <t>キョウイン</t>
    </rPh>
    <rPh sb="5" eb="6">
      <t>メイ</t>
    </rPh>
    <rPh sb="7" eb="9">
      <t>ガクセイ</t>
    </rPh>
    <rPh sb="10" eb="11">
      <t>メイ</t>
    </rPh>
    <rPh sb="14" eb="16">
      <t>ダイガク</t>
    </rPh>
    <rPh sb="18" eb="19">
      <t>ガツ</t>
    </rPh>
    <rPh sb="20" eb="21">
      <t>オコナ</t>
    </rPh>
    <rPh sb="26" eb="29">
      <t>ケンキュウカイ</t>
    </rPh>
    <rPh sb="30" eb="32">
      <t>サンカ</t>
    </rPh>
    <rPh sb="36" eb="38">
      <t>ハッピョウ</t>
    </rPh>
    <rPh sb="39" eb="40">
      <t>オコナ</t>
    </rPh>
    <rPh sb="45" eb="47">
      <t>ジョウホウ</t>
    </rPh>
    <rPh sb="47" eb="49">
      <t>シュウシュウ</t>
    </rPh>
    <rPh sb="50" eb="51">
      <t>オコナ</t>
    </rPh>
    <phoneticPr fontId="3"/>
  </si>
  <si>
    <t>双眼実体顕微鏡</t>
    <rPh sb="0" eb="1">
      <t>ソウ</t>
    </rPh>
    <rPh sb="1" eb="2">
      <t>メ</t>
    </rPh>
    <rPh sb="2" eb="4">
      <t>ジッタイ</t>
    </rPh>
    <rPh sb="4" eb="7">
      <t>ケンビキョウ</t>
    </rPh>
    <phoneticPr fontId="3"/>
  </si>
  <si>
    <t>〇〇講座の講師（年間3回）</t>
    <rPh sb="2" eb="4">
      <t>コウザ</t>
    </rPh>
    <rPh sb="5" eb="7">
      <t>コウシ</t>
    </rPh>
    <rPh sb="8" eb="10">
      <t>ネンカン</t>
    </rPh>
    <rPh sb="11" eb="12">
      <t>カイ</t>
    </rPh>
    <phoneticPr fontId="3"/>
  </si>
  <si>
    <t>9月・11月</t>
    <rPh sb="1" eb="2">
      <t>ガツ</t>
    </rPh>
    <rPh sb="5" eb="6">
      <t>ガツ</t>
    </rPh>
    <phoneticPr fontId="3"/>
  </si>
  <si>
    <t>消費税相当額</t>
    <rPh sb="0" eb="6">
      <t>ショウヒゼイソウトウガク</t>
    </rPh>
    <phoneticPr fontId="3"/>
  </si>
  <si>
    <t>税抜き</t>
    <rPh sb="0" eb="2">
      <t>ゼイヌ</t>
    </rPh>
    <phoneticPr fontId="3"/>
  </si>
  <si>
    <t>消費税相当額率</t>
    <rPh sb="0" eb="6">
      <t>ショウヒゼイソウトウガク</t>
    </rPh>
    <rPh sb="6" eb="7">
      <t>リツ</t>
    </rPh>
    <phoneticPr fontId="3"/>
  </si>
  <si>
    <t>国内運賃等 3,000×2人分を除く</t>
    <rPh sb="0" eb="2">
      <t>コクナイ</t>
    </rPh>
    <rPh sb="2" eb="4">
      <t>ウンチン</t>
    </rPh>
    <rPh sb="4" eb="5">
      <t>ナド</t>
    </rPh>
    <rPh sb="13" eb="14">
      <t>ニン</t>
    </rPh>
    <rPh sb="14" eb="15">
      <t>ブン</t>
    </rPh>
    <rPh sb="16" eb="17">
      <t>ノゾ</t>
    </rPh>
    <phoneticPr fontId="3"/>
  </si>
  <si>
    <t>パソコンレンタル</t>
    <phoneticPr fontId="3"/>
  </si>
  <si>
    <t>サマースクーリングで使用</t>
    <rPh sb="10" eb="12">
      <t>シヨウ</t>
    </rPh>
    <phoneticPr fontId="3"/>
  </si>
  <si>
    <t>8月、10月、12月</t>
    <rPh sb="1" eb="2">
      <t>ガツ</t>
    </rPh>
    <rPh sb="5" eb="6">
      <t>ガツ</t>
    </rPh>
    <rPh sb="9" eb="10">
      <t>ガツ</t>
    </rPh>
    <phoneticPr fontId="3"/>
  </si>
  <si>
    <t>〇〇講座の講師（1月開催予定）</t>
    <rPh sb="2" eb="4">
      <t>コウザ</t>
    </rPh>
    <rPh sb="5" eb="7">
      <t>コウシ</t>
    </rPh>
    <rPh sb="9" eb="10">
      <t>ガツ</t>
    </rPh>
    <rPh sb="10" eb="12">
      <t>カイサイ</t>
    </rPh>
    <rPh sb="12" eb="14">
      <t>ヨテイ</t>
    </rPh>
    <phoneticPr fontId="3"/>
  </si>
  <si>
    <t>〇〇講座の講師（3月開催予定）</t>
    <rPh sb="2" eb="4">
      <t>コウザ</t>
    </rPh>
    <rPh sb="5" eb="7">
      <t>コウシ</t>
    </rPh>
    <rPh sb="9" eb="10">
      <t>ガツ</t>
    </rPh>
    <rPh sb="10" eb="12">
      <t>カイサイ</t>
    </rPh>
    <rPh sb="12" eb="14">
      <t>ヨテイ</t>
    </rPh>
    <phoneticPr fontId="3"/>
  </si>
  <si>
    <t xml:space="preserve">※消費税相当額の算出（自動計算）　
</t>
    <rPh sb="1" eb="4">
      <t>ショウヒゼイ</t>
    </rPh>
    <rPh sb="4" eb="7">
      <t>ソウトウガク</t>
    </rPh>
    <rPh sb="8" eb="10">
      <t>サンシュツ</t>
    </rPh>
    <rPh sb="11" eb="13">
      <t>ジドウ</t>
    </rPh>
    <rPh sb="13" eb="15">
      <t>ケイサン</t>
    </rPh>
    <phoneticPr fontId="3"/>
  </si>
  <si>
    <t>※消費税免税事業者の場合は、消費税相当額を計上することはできません。</t>
    <phoneticPr fontId="3"/>
  </si>
  <si>
    <t>うち軽減税率（消費税8％）適用額（消費税相当額算出基礎額）</t>
    <rPh sb="2" eb="4">
      <t>ケイゲン</t>
    </rPh>
    <rPh sb="4" eb="6">
      <t>ゼイリツ</t>
    </rPh>
    <rPh sb="13" eb="15">
      <t>テキヨウ</t>
    </rPh>
    <rPh sb="15" eb="16">
      <t>ガク</t>
    </rPh>
    <phoneticPr fontId="3"/>
  </si>
  <si>
    <t>うち軽減税率（消費税8％）
適用額</t>
    <rPh sb="2" eb="4">
      <t>ケイゲン</t>
    </rPh>
    <rPh sb="4" eb="6">
      <t>ゼイリツ</t>
    </rPh>
    <rPh sb="7" eb="10">
      <t>ショウヒゼイ</t>
    </rPh>
    <rPh sb="14" eb="16">
      <t>テキヨウ</t>
    </rPh>
    <rPh sb="16" eb="17">
      <t>ガク</t>
    </rPh>
    <phoneticPr fontId="3"/>
  </si>
  <si>
    <t>うち軽減税率（消費税8％）適用額（消費税相当額算出基礎額）</t>
    <rPh sb="17" eb="20">
      <t>ショウヒゼイ</t>
    </rPh>
    <rPh sb="20" eb="22">
      <t>ソウトウ</t>
    </rPh>
    <rPh sb="22" eb="23">
      <t>ガク</t>
    </rPh>
    <rPh sb="23" eb="25">
      <t>サンシュツ</t>
    </rPh>
    <rPh sb="25" eb="27">
      <t>キソ</t>
    </rPh>
    <rPh sb="27" eb="28">
      <t>ガク</t>
    </rPh>
    <phoneticPr fontId="3"/>
  </si>
  <si>
    <t>軽減税率(8%)適用額</t>
    <phoneticPr fontId="3"/>
  </si>
  <si>
    <t>軽減税率(8%)
適用額</t>
    <phoneticPr fontId="3"/>
  </si>
  <si>
    <t>12月実施予定の〇〇で使用するため</t>
    <rPh sb="2" eb="3">
      <t>ガツ</t>
    </rPh>
    <rPh sb="3" eb="5">
      <t>ジッシ</t>
    </rPh>
    <rPh sb="5" eb="7">
      <t>ヨテイ</t>
    </rPh>
    <rPh sb="11" eb="13">
      <t>シヨウ</t>
    </rPh>
    <phoneticPr fontId="3"/>
  </si>
  <si>
    <t>一般管理費率</t>
    <rPh sb="0" eb="6">
      <t>イッパンカンリヒリツ</t>
    </rPh>
    <phoneticPr fontId="3"/>
  </si>
  <si>
    <t>卵</t>
    <rPh sb="0" eb="1">
      <t>タマゴ</t>
    </rPh>
    <phoneticPr fontId="3"/>
  </si>
  <si>
    <t>パック</t>
  </si>
  <si>
    <t>2月実施予定の〇〇で使用するため</t>
    <rPh sb="1" eb="2">
      <t>ガツ</t>
    </rPh>
    <rPh sb="2" eb="4">
      <t>ジッシ</t>
    </rPh>
    <rPh sb="4" eb="6">
      <t>ヨテイ</t>
    </rPh>
    <rPh sb="10" eb="12">
      <t>シヨウ</t>
    </rPh>
    <phoneticPr fontId="3"/>
  </si>
  <si>
    <t>3月実施予定の〇〇で使用するため</t>
    <rPh sb="1" eb="2">
      <t>ガツ</t>
    </rPh>
    <rPh sb="2" eb="4">
      <t>ジッシ</t>
    </rPh>
    <rPh sb="4" eb="6">
      <t>ヨテイ</t>
    </rPh>
    <rPh sb="10" eb="12">
      <t>シヨウ</t>
    </rPh>
    <phoneticPr fontId="3"/>
  </si>
  <si>
    <t>8月30日～31日</t>
    <rPh sb="1" eb="2">
      <t>ガツ</t>
    </rPh>
    <rPh sb="4" eb="5">
      <t>ニチ</t>
    </rPh>
    <rPh sb="8" eb="9">
      <t>ニチ</t>
    </rPh>
    <phoneticPr fontId="3"/>
  </si>
  <si>
    <t>2月12日～14日</t>
    <rPh sb="1" eb="2">
      <t>ガツ</t>
    </rPh>
    <rPh sb="4" eb="5">
      <t>ニチ</t>
    </rPh>
    <rPh sb="8" eb="9">
      <t>ニチ</t>
    </rPh>
    <phoneticPr fontId="3"/>
  </si>
  <si>
    <r>
      <t>Ａ社　</t>
    </r>
    <r>
      <rPr>
        <sz val="11"/>
        <color indexed="10"/>
        <rFont val="ＭＳ ゴシック"/>
        <family val="3"/>
        <charset val="128"/>
      </rPr>
      <t>SL-99XX</t>
    </r>
    <rPh sb="1" eb="2">
      <t>シャ</t>
    </rPh>
    <phoneticPr fontId="3"/>
  </si>
  <si>
    <t>取得予定月</t>
    <rPh sb="0" eb="2">
      <t>シュトク</t>
    </rPh>
    <rPh sb="2" eb="4">
      <t>ヨテイ</t>
    </rPh>
    <rPh sb="4" eb="5">
      <t>ツキ</t>
    </rPh>
    <phoneticPr fontId="3"/>
  </si>
  <si>
    <t>7月実施予定の中和滴定の授業研究で使用するため(1袋(5本)1,100円）</t>
    <rPh sb="1" eb="2">
      <t>ガツ</t>
    </rPh>
    <rPh sb="2" eb="4">
      <t>ジッシ</t>
    </rPh>
    <rPh sb="4" eb="6">
      <t>ヨテイ</t>
    </rPh>
    <rPh sb="7" eb="9">
      <t>チュウワ</t>
    </rPh>
    <rPh sb="9" eb="11">
      <t>テキテイ</t>
    </rPh>
    <rPh sb="12" eb="14">
      <t>ジュギョウ</t>
    </rPh>
    <rPh sb="14" eb="16">
      <t>ケンキュウ</t>
    </rPh>
    <rPh sb="17" eb="19">
      <t>シヨウ</t>
    </rPh>
    <rPh sb="35" eb="36">
      <t>エン</t>
    </rPh>
    <phoneticPr fontId="3"/>
  </si>
  <si>
    <t>購入予定月</t>
    <rPh sb="0" eb="2">
      <t>コウニュウ</t>
    </rPh>
    <rPh sb="2" eb="4">
      <t>ヨテイ</t>
    </rPh>
    <rPh sb="4" eb="5">
      <t>ツキ</t>
    </rPh>
    <phoneticPr fontId="3"/>
  </si>
  <si>
    <t>羽田使用料 2,950×2人分を除く</t>
    <rPh sb="0" eb="2">
      <t>ハネダ</t>
    </rPh>
    <rPh sb="2" eb="5">
      <t>シヨウリョウ</t>
    </rPh>
    <rPh sb="14" eb="15">
      <t>ブン</t>
    </rPh>
    <rPh sb="16" eb="17">
      <t>ノゾ</t>
    </rPh>
    <phoneticPr fontId="3"/>
  </si>
  <si>
    <r>
      <rPr>
        <b/>
        <sz val="12"/>
        <rFont val="ＭＳ ゴシック"/>
        <family val="3"/>
        <charset val="128"/>
      </rPr>
      <t>【</t>
    </r>
    <r>
      <rPr>
        <b/>
        <sz val="12"/>
        <color rgb="FFFF0000"/>
        <rFont val="ＭＳ ゴシック"/>
        <family val="3"/>
        <charset val="128"/>
      </rPr>
      <t>実施機関名</t>
    </r>
    <r>
      <rPr>
        <b/>
        <sz val="12"/>
        <rFont val="ＭＳ ゴシック"/>
        <family val="3"/>
        <charset val="128"/>
      </rPr>
      <t>】</t>
    </r>
    <rPh sb="1" eb="3">
      <t>ジッシ</t>
    </rPh>
    <rPh sb="3" eb="6">
      <t>キカンメイ</t>
    </rPh>
    <phoneticPr fontId="3"/>
  </si>
  <si>
    <t>Ⅴ.負担対象費用積算額</t>
    <rPh sb="8" eb="10">
      <t>セキサン</t>
    </rPh>
    <rPh sb="10" eb="11">
      <t>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</si>
</sst>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quot;泊&quot;"/>
    <numFmt numFmtId="179" formatCode="##&quot;日&quot;"/>
    <numFmt numFmtId="180" formatCode="yyyy&quot;年&quot;m&quot;月&quot;d&quot;日&quot;;@"/>
    <numFmt numFmtId="181" formatCode="yyyy&quot;年&quot;m&quot;月&quot;;@"/>
    <numFmt numFmtId="182" formatCode="0.0%"/>
    <numFmt numFmtId="183" formatCode="m&quot;月&quot;;@"/>
  </numFmts>
  <fonts count="21"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9"/>
      <name val="ＭＳ ゴシック"/>
      <family val="3"/>
      <charset val="128"/>
    </font>
    <font>
      <sz val="9"/>
      <color indexed="17"/>
      <name val="ＭＳ ゴシック"/>
      <family val="3"/>
      <charset val="128"/>
    </font>
    <font>
      <sz val="11"/>
      <color indexed="10"/>
      <name val="ＭＳ ゴシック"/>
      <family val="3"/>
      <charset val="128"/>
    </font>
    <font>
      <sz val="14"/>
      <name val="ＭＳ ゴシック"/>
      <family val="3"/>
      <charset val="128"/>
    </font>
    <font>
      <b/>
      <u/>
      <sz val="11"/>
      <name val="ＭＳ ゴシック"/>
      <family val="3"/>
      <charset val="128"/>
    </font>
    <font>
      <sz val="11"/>
      <color indexed="17"/>
      <name val="ＭＳ ゴシック"/>
      <family val="3"/>
      <charset val="128"/>
    </font>
    <font>
      <b/>
      <u/>
      <sz val="11"/>
      <color rgb="FFFF0000"/>
      <name val="ＭＳ ゴシック"/>
      <family val="3"/>
      <charset val="128"/>
    </font>
    <font>
      <sz val="11"/>
      <color rgb="FFFF0000"/>
      <name val="ＭＳ ゴシック"/>
      <family val="3"/>
      <charset val="128"/>
    </font>
    <font>
      <b/>
      <i/>
      <sz val="11"/>
      <color rgb="FF0070C0"/>
      <name val="ＭＳ ゴシック"/>
      <family val="3"/>
      <charset val="128"/>
    </font>
    <font>
      <b/>
      <sz val="11"/>
      <color rgb="FFFF0000"/>
      <name val="ＭＳ ゴシック"/>
      <family val="3"/>
      <charset val="128"/>
    </font>
    <font>
      <sz val="9"/>
      <color rgb="FFFF0000"/>
      <name val="ＭＳ ゴシック"/>
      <family val="3"/>
      <charset val="128"/>
    </font>
    <font>
      <sz val="11"/>
      <color theme="1"/>
      <name val="ＭＳ ゴシック"/>
      <family val="3"/>
      <charset val="128"/>
    </font>
    <font>
      <b/>
      <sz val="12"/>
      <color rgb="FFFF0000"/>
      <name val="ＭＳ ゴシック"/>
      <family val="3"/>
      <charset val="128"/>
    </font>
    <font>
      <sz val="10"/>
      <color rgb="FFFF0000"/>
      <name val="ＭＳ ゴシック"/>
      <family val="3"/>
      <charset val="128"/>
    </font>
    <font>
      <b/>
      <sz val="10"/>
      <color rgb="FFFF0000"/>
      <name val="ＭＳ ゴシック"/>
      <family val="3"/>
      <charset val="128"/>
    </font>
    <font>
      <sz val="12"/>
      <name val="ＭＳ ゴシック"/>
      <family val="3"/>
      <charset val="128"/>
    </font>
    <font>
      <b/>
      <sz val="12"/>
      <name val="ＭＳ ゴシック"/>
      <family val="3"/>
      <charset val="128"/>
    </font>
  </fonts>
  <fills count="7">
    <fill>
      <patternFill patternType="none"/>
    </fill>
    <fill>
      <patternFill patternType="gray125"/>
    </fill>
    <fill>
      <patternFill patternType="solid">
        <fgColor rgb="FFCCFFCC"/>
        <bgColor indexed="64"/>
      </patternFill>
    </fill>
    <fill>
      <patternFill patternType="solid">
        <fgColor rgb="FFCCFFFF"/>
        <bgColor indexed="64"/>
      </patternFill>
    </fill>
    <fill>
      <patternFill patternType="solid">
        <fgColor theme="0"/>
        <bgColor indexed="64"/>
      </patternFill>
    </fill>
    <fill>
      <patternFill patternType="solid">
        <fgColor rgb="FFFFFF99"/>
        <bgColor indexed="64"/>
      </patternFill>
    </fill>
    <fill>
      <patternFill patternType="solid">
        <fgColor rgb="FFFFFF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bottom/>
      <diagonal/>
    </border>
    <border>
      <left/>
      <right style="thin">
        <color indexed="64"/>
      </right>
      <top/>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medium">
        <color indexed="10"/>
      </right>
      <top/>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medium">
        <color indexed="10"/>
      </left>
      <right style="medium">
        <color indexed="10"/>
      </right>
      <top style="medium">
        <color indexed="10"/>
      </top>
      <bottom/>
      <diagonal/>
    </border>
    <border>
      <left style="medium">
        <color indexed="10"/>
      </left>
      <right style="thin">
        <color indexed="10"/>
      </right>
      <top style="thin">
        <color indexed="10"/>
      </top>
      <bottom/>
      <diagonal/>
    </border>
    <border>
      <left style="medium">
        <color indexed="10"/>
      </left>
      <right style="medium">
        <color indexed="10"/>
      </right>
      <top/>
      <bottom/>
      <diagonal/>
    </border>
    <border>
      <left style="medium">
        <color indexed="10"/>
      </left>
      <right style="thin">
        <color indexed="10"/>
      </right>
      <top/>
      <bottom/>
      <diagonal/>
    </border>
    <border>
      <left style="medium">
        <color indexed="10"/>
      </left>
      <right style="thin">
        <color indexed="10"/>
      </right>
      <top/>
      <bottom style="thin">
        <color indexed="10"/>
      </bottom>
      <diagonal/>
    </border>
    <border>
      <left style="medium">
        <color indexed="10"/>
      </left>
      <right style="medium">
        <color indexed="10"/>
      </right>
      <top/>
      <bottom style="thin">
        <color indexed="10"/>
      </bottom>
      <diagonal/>
    </border>
    <border>
      <left style="medium">
        <color indexed="10"/>
      </left>
      <right style="medium">
        <color indexed="10"/>
      </right>
      <top style="double">
        <color indexed="10"/>
      </top>
      <bottom style="medium">
        <color indexed="10"/>
      </bottom>
      <diagonal/>
    </border>
    <border>
      <left style="thin">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10"/>
      </right>
      <top style="dashed">
        <color rgb="FFFF0000"/>
      </top>
      <bottom/>
      <diagonal/>
    </border>
    <border>
      <left style="thin">
        <color indexed="64"/>
      </left>
      <right style="medium">
        <color indexed="10"/>
      </right>
      <top/>
      <bottom style="dashed">
        <color rgb="FFFF0000"/>
      </bottom>
      <diagonal/>
    </border>
    <border>
      <left style="thin">
        <color rgb="FFFF0000"/>
      </left>
      <right style="thin">
        <color rgb="FFFF0000"/>
      </right>
      <top style="thin">
        <color rgb="FFFF0000"/>
      </top>
      <bottom style="thin">
        <color rgb="FFFF0000"/>
      </bottom>
      <diagonal/>
    </border>
    <border>
      <left style="medium">
        <color rgb="FFFF0000"/>
      </left>
      <right style="medium">
        <color indexed="10"/>
      </right>
      <top style="medium">
        <color indexed="10"/>
      </top>
      <bottom/>
      <diagonal/>
    </border>
    <border>
      <left/>
      <right/>
      <top/>
      <bottom style="thin">
        <color rgb="FFFF0000"/>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thin">
        <color rgb="FFFF0000"/>
      </right>
      <top style="thin">
        <color rgb="FFFF0000"/>
      </top>
      <bottom style="thin">
        <color rgb="FFFF0000"/>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61">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vertical="center" wrapText="1"/>
    </xf>
    <xf numFmtId="0" fontId="4" fillId="0" borderId="0" xfId="0" applyFont="1">
      <alignment vertical="center"/>
    </xf>
    <xf numFmtId="0" fontId="2" fillId="0" borderId="1" xfId="0" applyFont="1" applyBorder="1" applyAlignment="1">
      <alignment horizontal="center" vertical="center" wrapText="1"/>
    </xf>
    <xf numFmtId="0" fontId="2" fillId="0" borderId="0" xfId="0" applyFont="1" applyAlignment="1">
      <alignment horizontal="left" vertical="center"/>
    </xf>
    <xf numFmtId="177" fontId="2" fillId="0" borderId="0" xfId="0" applyNumberFormat="1" applyFont="1">
      <alignment vertical="center"/>
    </xf>
    <xf numFmtId="177" fontId="2" fillId="0" borderId="0" xfId="0" applyNumberFormat="1" applyFont="1" applyAlignment="1">
      <alignment horizontal="center" vertical="center"/>
    </xf>
    <xf numFmtId="0" fontId="2" fillId="0" borderId="0" xfId="0" applyFont="1" applyAlignment="1">
      <alignment horizontal="right" vertical="center"/>
    </xf>
    <xf numFmtId="0" fontId="6" fillId="0" borderId="0" xfId="0" applyFont="1">
      <alignment vertical="center"/>
    </xf>
    <xf numFmtId="0" fontId="6" fillId="0" borderId="0" xfId="0" applyFont="1" applyAlignment="1">
      <alignment vertical="center" wrapText="1"/>
    </xf>
    <xf numFmtId="0" fontId="2" fillId="0" borderId="1" xfId="0" applyFont="1" applyBorder="1">
      <alignment vertical="center"/>
    </xf>
    <xf numFmtId="176" fontId="2" fillId="0" borderId="2" xfId="0" applyNumberFormat="1" applyFont="1" applyBorder="1" applyAlignment="1">
      <alignment vertical="center" wrapText="1"/>
    </xf>
    <xf numFmtId="0" fontId="7" fillId="0" borderId="0" xfId="0" applyFont="1">
      <alignment vertical="center"/>
    </xf>
    <xf numFmtId="177" fontId="2" fillId="0" borderId="3" xfId="0" applyNumberFormat="1" applyFont="1" applyBorder="1">
      <alignment vertical="center"/>
    </xf>
    <xf numFmtId="0" fontId="2" fillId="0" borderId="4" xfId="0" applyFont="1" applyBorder="1" applyAlignment="1">
      <alignment vertical="center" wrapText="1"/>
    </xf>
    <xf numFmtId="0" fontId="2" fillId="0" borderId="5" xfId="0" applyFont="1" applyBorder="1">
      <alignment vertical="center"/>
    </xf>
    <xf numFmtId="0" fontId="10" fillId="0" borderId="0" xfId="0" applyFont="1">
      <alignment vertical="center"/>
    </xf>
    <xf numFmtId="20" fontId="7" fillId="0" borderId="0" xfId="0" applyNumberFormat="1" applyFont="1">
      <alignment vertical="center"/>
    </xf>
    <xf numFmtId="20" fontId="2" fillId="0" borderId="0" xfId="0" applyNumberFormat="1" applyFont="1">
      <alignment vertical="center"/>
    </xf>
    <xf numFmtId="0" fontId="9" fillId="0" borderId="0" xfId="0" applyFont="1">
      <alignment vertical="center"/>
    </xf>
    <xf numFmtId="0" fontId="11" fillId="0" borderId="1" xfId="0" applyFont="1" applyBorder="1" applyAlignment="1" applyProtection="1">
      <alignment vertical="center" wrapText="1"/>
      <protection locked="0"/>
    </xf>
    <xf numFmtId="176" fontId="11" fillId="0" borderId="4" xfId="0" applyNumberFormat="1" applyFont="1" applyBorder="1" applyAlignment="1" applyProtection="1">
      <alignment vertical="center" wrapText="1"/>
      <protection locked="0"/>
    </xf>
    <xf numFmtId="0" fontId="11" fillId="0" borderId="5" xfId="0" applyFont="1" applyBorder="1" applyAlignment="1" applyProtection="1">
      <alignment vertical="center" wrapText="1"/>
      <protection locked="0"/>
    </xf>
    <xf numFmtId="176" fontId="11" fillId="0" borderId="1" xfId="0" applyNumberFormat="1" applyFont="1" applyBorder="1" applyAlignment="1" applyProtection="1">
      <alignment vertical="center" wrapText="1"/>
      <protection locked="0"/>
    </xf>
    <xf numFmtId="0" fontId="11" fillId="0" borderId="2" xfId="0" applyFont="1" applyBorder="1" applyAlignment="1" applyProtection="1">
      <alignment vertical="center" wrapText="1"/>
      <protection locked="0"/>
    </xf>
    <xf numFmtId="0" fontId="11" fillId="0" borderId="1"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176" fontId="2" fillId="0" borderId="4" xfId="0" applyNumberFormat="1" applyFont="1" applyBorder="1" applyAlignment="1" applyProtection="1">
      <alignment vertical="center" wrapText="1"/>
      <protection locked="0"/>
    </xf>
    <xf numFmtId="0" fontId="2" fillId="0" borderId="5" xfId="0" applyFont="1" applyBorder="1" applyAlignment="1" applyProtection="1">
      <alignment vertical="center" wrapText="1"/>
      <protection locked="0"/>
    </xf>
    <xf numFmtId="176" fontId="2" fillId="0" borderId="1" xfId="0" applyNumberFormat="1" applyFont="1" applyBorder="1" applyAlignment="1" applyProtection="1">
      <alignment vertical="center" wrapText="1"/>
      <protection locked="0"/>
    </xf>
    <xf numFmtId="0" fontId="2" fillId="0" borderId="4" xfId="0"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11" fillId="0" borderId="1" xfId="0" applyNumberFormat="1" applyFont="1" applyBorder="1" applyProtection="1">
      <alignment vertical="center"/>
      <protection locked="0"/>
    </xf>
    <xf numFmtId="176" fontId="11" fillId="0" borderId="6" xfId="0" applyNumberFormat="1" applyFont="1" applyBorder="1" applyProtection="1">
      <alignment vertical="center"/>
      <protection locked="0"/>
    </xf>
    <xf numFmtId="177" fontId="11" fillId="0" borderId="4" xfId="0" applyNumberFormat="1" applyFont="1" applyBorder="1" applyProtection="1">
      <alignment vertical="center"/>
      <protection locked="0"/>
    </xf>
    <xf numFmtId="0" fontId="11" fillId="0" borderId="5" xfId="0" applyFont="1" applyBorder="1" applyAlignment="1" applyProtection="1">
      <alignment horizontal="center" vertical="center"/>
      <protection locked="0"/>
    </xf>
    <xf numFmtId="177" fontId="11" fillId="0" borderId="1" xfId="0" applyNumberFormat="1" applyFont="1" applyBorder="1" applyProtection="1">
      <alignment vertical="center"/>
      <protection locked="0"/>
    </xf>
    <xf numFmtId="177" fontId="11" fillId="0" borderId="1" xfId="0" applyNumberFormat="1" applyFont="1" applyBorder="1" applyAlignment="1" applyProtection="1">
      <alignment vertical="center" wrapText="1"/>
      <protection locked="0"/>
    </xf>
    <xf numFmtId="0" fontId="2" fillId="0" borderId="1" xfId="0" applyFont="1" applyBorder="1" applyProtection="1">
      <alignment vertical="center"/>
      <protection locked="0"/>
    </xf>
    <xf numFmtId="0" fontId="2" fillId="0" borderId="7" xfId="0" applyFont="1" applyBorder="1" applyAlignment="1" applyProtection="1">
      <alignment horizontal="center" vertical="center" wrapText="1"/>
      <protection locked="0"/>
    </xf>
    <xf numFmtId="177" fontId="2" fillId="0" borderId="4" xfId="0" applyNumberFormat="1" applyFont="1" applyBorder="1" applyProtection="1">
      <alignment vertical="center"/>
      <protection locked="0"/>
    </xf>
    <xf numFmtId="0" fontId="2" fillId="0" borderId="5" xfId="0" applyFont="1" applyBorder="1" applyAlignment="1" applyProtection="1">
      <alignment horizontal="center" vertical="center"/>
      <protection locked="0"/>
    </xf>
    <xf numFmtId="177" fontId="2" fillId="0" borderId="1" xfId="0" applyNumberFormat="1" applyFont="1" applyBorder="1" applyProtection="1">
      <alignment vertical="center"/>
      <protection locked="0"/>
    </xf>
    <xf numFmtId="181" fontId="2" fillId="0" borderId="1" xfId="0" applyNumberFormat="1" applyFont="1" applyBorder="1" applyProtection="1">
      <alignment vertical="center"/>
      <protection locked="0"/>
    </xf>
    <xf numFmtId="177" fontId="2" fillId="0" borderId="1" xfId="0" applyNumberFormat="1" applyFont="1" applyBorder="1" applyAlignment="1" applyProtection="1">
      <alignment vertical="center" wrapText="1"/>
      <protection locked="0"/>
    </xf>
    <xf numFmtId="0" fontId="11" fillId="0" borderId="7" xfId="0" applyFont="1" applyBorder="1" applyAlignment="1" applyProtection="1">
      <alignment horizontal="center" vertical="center"/>
      <protection locked="0"/>
    </xf>
    <xf numFmtId="0" fontId="11" fillId="0" borderId="7" xfId="0" applyFont="1" applyBorder="1" applyAlignment="1" applyProtection="1">
      <alignment horizontal="center" vertical="center" wrapText="1"/>
      <protection locked="0"/>
    </xf>
    <xf numFmtId="177" fontId="11" fillId="0" borderId="7" xfId="0" applyNumberFormat="1" applyFont="1" applyBorder="1" applyProtection="1">
      <alignment vertical="center"/>
      <protection locked="0"/>
    </xf>
    <xf numFmtId="177" fontId="11" fillId="0" borderId="7" xfId="0" applyNumberFormat="1" applyFont="1" applyBorder="1" applyAlignment="1" applyProtection="1">
      <alignment horizontal="center" vertical="center"/>
      <protection locked="0"/>
    </xf>
    <xf numFmtId="0" fontId="11" fillId="0" borderId="7" xfId="0" applyFont="1" applyBorder="1" applyProtection="1">
      <alignment vertical="center"/>
      <protection locked="0"/>
    </xf>
    <xf numFmtId="0" fontId="2" fillId="0" borderId="7" xfId="0" applyFont="1" applyBorder="1" applyAlignment="1" applyProtection="1">
      <alignment horizontal="center" vertical="center"/>
      <protection locked="0"/>
    </xf>
    <xf numFmtId="177" fontId="2" fillId="0" borderId="7" xfId="0" applyNumberFormat="1" applyFont="1" applyBorder="1" applyProtection="1">
      <alignment vertical="center"/>
      <protection locked="0"/>
    </xf>
    <xf numFmtId="0" fontId="2" fillId="0" borderId="7" xfId="0" applyFont="1" applyBorder="1" applyProtection="1">
      <alignment vertical="center"/>
      <protection locked="0"/>
    </xf>
    <xf numFmtId="177" fontId="2" fillId="0" borderId="8" xfId="0" applyNumberFormat="1" applyFont="1" applyBorder="1" applyProtection="1">
      <alignment vertical="center"/>
      <protection locked="0"/>
    </xf>
    <xf numFmtId="0" fontId="2" fillId="0" borderId="8" xfId="0" applyFont="1" applyBorder="1" applyProtection="1">
      <alignment vertical="center"/>
      <protection locked="0"/>
    </xf>
    <xf numFmtId="0" fontId="2" fillId="0" borderId="7" xfId="0" applyFont="1" applyBorder="1" applyAlignment="1" applyProtection="1">
      <alignment horizontal="left" vertical="center" wrapText="1"/>
      <protection locked="0"/>
    </xf>
    <xf numFmtId="181" fontId="2" fillId="0" borderId="1" xfId="0" applyNumberFormat="1" applyFont="1" applyBorder="1">
      <alignment vertical="center"/>
    </xf>
    <xf numFmtId="177" fontId="2" fillId="0" borderId="1" xfId="0" applyNumberFormat="1" applyFont="1" applyBorder="1" applyAlignment="1">
      <alignment vertical="center" wrapText="1"/>
    </xf>
    <xf numFmtId="180" fontId="2" fillId="0" borderId="1" xfId="0" applyNumberFormat="1" applyFont="1" applyBorder="1">
      <alignment vertical="center"/>
    </xf>
    <xf numFmtId="177" fontId="2" fillId="0" borderId="9" xfId="0" applyNumberFormat="1" applyFont="1" applyBorder="1" applyProtection="1">
      <alignment vertical="center"/>
      <protection locked="0"/>
    </xf>
    <xf numFmtId="0" fontId="2" fillId="0" borderId="0" xfId="0" applyFont="1" applyProtection="1">
      <alignment vertical="center"/>
      <protection locked="0"/>
    </xf>
    <xf numFmtId="0" fontId="11" fillId="0" borderId="7" xfId="0" applyFont="1" applyBorder="1" applyAlignment="1" applyProtection="1">
      <alignment horizontal="left" vertical="center"/>
      <protection locked="0"/>
    </xf>
    <xf numFmtId="178" fontId="11" fillId="0" borderId="7" xfId="0" applyNumberFormat="1" applyFont="1" applyBorder="1" applyAlignment="1" applyProtection="1">
      <alignment horizontal="center" vertical="center"/>
      <protection locked="0"/>
    </xf>
    <xf numFmtId="178" fontId="11" fillId="0" borderId="10" xfId="0" applyNumberFormat="1" applyFont="1" applyBorder="1" applyAlignment="1" applyProtection="1">
      <alignment horizontal="center" vertical="center"/>
      <protection locked="0"/>
    </xf>
    <xf numFmtId="177" fontId="11" fillId="0" borderId="11" xfId="0" applyNumberFormat="1" applyFont="1" applyBorder="1" applyProtection="1">
      <alignment vertical="center"/>
      <protection locked="0"/>
    </xf>
    <xf numFmtId="177" fontId="11" fillId="0" borderId="10" xfId="0" applyNumberFormat="1" applyFont="1" applyBorder="1" applyProtection="1">
      <alignment vertical="center"/>
      <protection locked="0"/>
    </xf>
    <xf numFmtId="177" fontId="11" fillId="0" borderId="11" xfId="0" applyNumberFormat="1" applyFont="1" applyBorder="1" applyAlignment="1" applyProtection="1">
      <alignment vertical="center" shrinkToFit="1"/>
      <protection locked="0"/>
    </xf>
    <xf numFmtId="177" fontId="11" fillId="0" borderId="10" xfId="0" applyNumberFormat="1" applyFont="1" applyBorder="1" applyAlignment="1" applyProtection="1">
      <alignment vertical="center" wrapText="1" shrinkToFit="1"/>
      <protection locked="0"/>
    </xf>
    <xf numFmtId="0" fontId="11" fillId="0" borderId="12" xfId="0" applyFont="1" applyBorder="1" applyAlignment="1" applyProtection="1">
      <alignment horizontal="center" vertical="center"/>
      <protection locked="0"/>
    </xf>
    <xf numFmtId="179" fontId="11" fillId="0" borderId="12" xfId="0" applyNumberFormat="1" applyFont="1" applyBorder="1" applyAlignment="1" applyProtection="1">
      <alignment horizontal="center" vertical="center"/>
      <protection locked="0"/>
    </xf>
    <xf numFmtId="179" fontId="11" fillId="0" borderId="13" xfId="0" applyNumberFormat="1" applyFont="1" applyBorder="1" applyAlignment="1" applyProtection="1">
      <alignment horizontal="center" vertical="center"/>
      <protection locked="0"/>
    </xf>
    <xf numFmtId="177" fontId="11" fillId="0" borderId="14" xfId="0" applyNumberFormat="1" applyFont="1" applyBorder="1" applyProtection="1">
      <alignment vertical="center"/>
      <protection locked="0"/>
    </xf>
    <xf numFmtId="177" fontId="11" fillId="0" borderId="13" xfId="0" applyNumberFormat="1" applyFont="1" applyBorder="1" applyProtection="1">
      <alignment vertical="center"/>
      <protection locked="0"/>
    </xf>
    <xf numFmtId="177" fontId="11" fillId="0" borderId="13" xfId="0" applyNumberFormat="1" applyFont="1" applyBorder="1" applyAlignment="1" applyProtection="1">
      <alignment vertical="center" wrapText="1" shrinkToFit="1"/>
      <protection locked="0"/>
    </xf>
    <xf numFmtId="0" fontId="11" fillId="0" borderId="13" xfId="0" applyFont="1" applyBorder="1" applyAlignment="1" applyProtection="1">
      <alignment horizontal="center" vertical="center"/>
      <protection locked="0"/>
    </xf>
    <xf numFmtId="0" fontId="11" fillId="0" borderId="6" xfId="0" applyFont="1" applyBorder="1" applyAlignment="1" applyProtection="1">
      <alignment horizontal="right" vertical="center"/>
      <protection locked="0"/>
    </xf>
    <xf numFmtId="179" fontId="11" fillId="0" borderId="6" xfId="0" applyNumberFormat="1" applyFont="1" applyBorder="1" applyAlignment="1" applyProtection="1">
      <alignment horizontal="center" vertical="center"/>
      <protection locked="0"/>
    </xf>
    <xf numFmtId="0" fontId="2" fillId="0" borderId="7" xfId="0" applyFont="1" applyBorder="1" applyAlignment="1" applyProtection="1">
      <alignment horizontal="left" vertical="center"/>
      <protection locked="0"/>
    </xf>
    <xf numFmtId="178" fontId="2" fillId="0" borderId="7" xfId="0" applyNumberFormat="1" applyFont="1" applyBorder="1" applyAlignment="1" applyProtection="1">
      <alignment horizontal="center" vertical="center"/>
      <protection locked="0"/>
    </xf>
    <xf numFmtId="178" fontId="2" fillId="0" borderId="10" xfId="0" applyNumberFormat="1"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179" fontId="2" fillId="0" borderId="12" xfId="0" applyNumberFormat="1" applyFont="1" applyBorder="1" applyAlignment="1" applyProtection="1">
      <alignment horizontal="center" vertical="center"/>
      <protection locked="0"/>
    </xf>
    <xf numFmtId="179" fontId="2" fillId="0" borderId="13" xfId="0" applyNumberFormat="1"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6" xfId="0" applyFont="1" applyBorder="1" applyAlignment="1" applyProtection="1">
      <alignment horizontal="right" vertical="center"/>
      <protection locked="0"/>
    </xf>
    <xf numFmtId="177" fontId="2" fillId="0" borderId="13" xfId="0" applyNumberFormat="1" applyFont="1" applyBorder="1" applyAlignment="1" applyProtection="1">
      <alignment vertical="center" wrapText="1" shrinkToFit="1"/>
      <protection locked="0"/>
    </xf>
    <xf numFmtId="177" fontId="2" fillId="0" borderId="10" xfId="0" applyNumberFormat="1" applyFont="1" applyBorder="1" applyAlignment="1" applyProtection="1">
      <alignment vertical="center" wrapText="1" shrinkToFit="1"/>
      <protection locked="0"/>
    </xf>
    <xf numFmtId="0" fontId="2" fillId="0" borderId="9" xfId="0" applyFont="1" applyBorder="1" applyProtection="1">
      <alignment vertical="center"/>
      <protection locked="0"/>
    </xf>
    <xf numFmtId="177" fontId="11" fillId="0" borderId="13" xfId="0" applyNumberFormat="1" applyFont="1" applyBorder="1" applyAlignment="1">
      <alignment vertical="center" wrapText="1" shrinkToFit="1"/>
    </xf>
    <xf numFmtId="179" fontId="2" fillId="0" borderId="6" xfId="0" applyNumberFormat="1" applyFont="1" applyBorder="1" applyAlignment="1">
      <alignment horizontal="center" vertical="center"/>
    </xf>
    <xf numFmtId="179" fontId="2" fillId="0" borderId="15" xfId="0" applyNumberFormat="1" applyFont="1" applyBorder="1" applyAlignment="1">
      <alignment horizontal="center" vertical="center"/>
    </xf>
    <xf numFmtId="177" fontId="2" fillId="0" borderId="13" xfId="0" applyNumberFormat="1" applyFont="1" applyBorder="1" applyAlignment="1">
      <alignment vertical="center" wrapText="1" shrinkToFit="1"/>
    </xf>
    <xf numFmtId="177" fontId="11" fillId="0" borderId="16" xfId="0" applyNumberFormat="1" applyFont="1" applyBorder="1">
      <alignment vertical="center"/>
    </xf>
    <xf numFmtId="177" fontId="2" fillId="0" borderId="13" xfId="0" applyNumberFormat="1" applyFont="1" applyBorder="1" applyProtection="1">
      <alignment vertical="center"/>
      <protection locked="0"/>
    </xf>
    <xf numFmtId="177" fontId="2" fillId="0" borderId="11" xfId="0" applyNumberFormat="1" applyFont="1" applyBorder="1" applyProtection="1">
      <alignment vertical="center"/>
      <protection locked="0"/>
    </xf>
    <xf numFmtId="177" fontId="2" fillId="0" borderId="10" xfId="0" applyNumberFormat="1" applyFont="1" applyBorder="1" applyProtection="1">
      <alignment vertical="center"/>
      <protection locked="0"/>
    </xf>
    <xf numFmtId="177" fontId="2" fillId="0" borderId="14" xfId="0" applyNumberFormat="1" applyFont="1" applyBorder="1" applyProtection="1">
      <alignment vertical="center"/>
      <protection locked="0"/>
    </xf>
    <xf numFmtId="177" fontId="2" fillId="0" borderId="16" xfId="0" applyNumberFormat="1" applyFont="1" applyBorder="1">
      <alignment vertical="center"/>
    </xf>
    <xf numFmtId="177" fontId="2" fillId="0" borderId="15" xfId="0" applyNumberFormat="1" applyFont="1" applyBorder="1">
      <alignment vertical="center"/>
    </xf>
    <xf numFmtId="176" fontId="2" fillId="0" borderId="1" xfId="0" applyNumberFormat="1" applyFont="1" applyBorder="1" applyAlignment="1">
      <alignment vertical="center" wrapText="1"/>
    </xf>
    <xf numFmtId="0" fontId="11" fillId="0" borderId="12" xfId="0" applyFont="1" applyBorder="1" applyAlignment="1" applyProtection="1">
      <alignment horizontal="right" vertical="center" wrapText="1"/>
      <protection locked="0"/>
    </xf>
    <xf numFmtId="0" fontId="11" fillId="0" borderId="1" xfId="0" applyFont="1" applyBorder="1" applyProtection="1">
      <alignment vertical="center"/>
      <protection locked="0"/>
    </xf>
    <xf numFmtId="0" fontId="2" fillId="0" borderId="17" xfId="0" applyFont="1" applyBorder="1" applyProtection="1">
      <alignment vertical="center"/>
      <protection locked="0"/>
    </xf>
    <xf numFmtId="0" fontId="2" fillId="0" borderId="35" xfId="0" applyFont="1" applyBorder="1">
      <alignment vertical="center"/>
    </xf>
    <xf numFmtId="0" fontId="2" fillId="0" borderId="18" xfId="0" applyFont="1" applyBorder="1">
      <alignment vertical="center"/>
    </xf>
    <xf numFmtId="0" fontId="2" fillId="0" borderId="36" xfId="0" applyFont="1" applyBorder="1">
      <alignment vertical="center"/>
    </xf>
    <xf numFmtId="176" fontId="11" fillId="0" borderId="19" xfId="0" applyNumberFormat="1" applyFont="1" applyBorder="1">
      <alignment vertical="center"/>
    </xf>
    <xf numFmtId="177" fontId="2" fillId="0" borderId="7" xfId="0" applyNumberFormat="1" applyFont="1" applyBorder="1">
      <alignment vertical="center"/>
    </xf>
    <xf numFmtId="0" fontId="2" fillId="0" borderId="9" xfId="0" applyFont="1" applyBorder="1">
      <alignment vertical="center"/>
    </xf>
    <xf numFmtId="49" fontId="11" fillId="0" borderId="1" xfId="0" applyNumberFormat="1" applyFont="1" applyBorder="1" applyAlignment="1" applyProtection="1">
      <alignment horizontal="center" vertical="center" wrapText="1"/>
      <protection locked="0"/>
    </xf>
    <xf numFmtId="177" fontId="2" fillId="0" borderId="3" xfId="0" applyNumberFormat="1" applyFont="1" applyBorder="1" applyAlignment="1">
      <alignment vertical="center" wrapText="1"/>
    </xf>
    <xf numFmtId="176" fontId="5" fillId="0" borderId="0" xfId="0" applyNumberFormat="1" applyFont="1">
      <alignment vertical="center"/>
    </xf>
    <xf numFmtId="177" fontId="2" fillId="0" borderId="20" xfId="0" applyNumberFormat="1" applyFont="1" applyBorder="1" applyAlignment="1">
      <alignment vertical="center" wrapText="1"/>
    </xf>
    <xf numFmtId="177" fontId="11" fillId="0" borderId="1" xfId="0" applyNumberFormat="1" applyFont="1" applyBorder="1" applyAlignment="1" applyProtection="1">
      <alignment horizontal="center" vertical="center" wrapText="1"/>
      <protection locked="0"/>
    </xf>
    <xf numFmtId="177" fontId="2" fillId="0" borderId="0" xfId="0" applyNumberFormat="1" applyFont="1" applyAlignment="1">
      <alignment vertical="center" wrapText="1"/>
    </xf>
    <xf numFmtId="177" fontId="2" fillId="0" borderId="1" xfId="0" applyNumberFormat="1" applyFont="1" applyBorder="1">
      <alignment vertical="center"/>
    </xf>
    <xf numFmtId="0" fontId="8" fillId="0" borderId="0" xfId="0" applyFont="1">
      <alignment vertical="center"/>
    </xf>
    <xf numFmtId="177" fontId="2" fillId="0" borderId="21" xfId="0" applyNumberFormat="1" applyFont="1" applyBorder="1">
      <alignment vertical="center"/>
    </xf>
    <xf numFmtId="177" fontId="2" fillId="0" borderId="22" xfId="0" applyNumberFormat="1" applyFont="1" applyBorder="1" applyAlignment="1" applyProtection="1">
      <alignment vertical="center" shrinkToFit="1"/>
      <protection locked="0"/>
    </xf>
    <xf numFmtId="177" fontId="2" fillId="0" borderId="23" xfId="0" applyNumberFormat="1" applyFont="1" applyBorder="1" applyProtection="1">
      <alignment vertical="center"/>
      <protection locked="0"/>
    </xf>
    <xf numFmtId="177" fontId="2" fillId="0" borderId="24" xfId="0" applyNumberFormat="1" applyFont="1" applyBorder="1" applyAlignment="1" applyProtection="1">
      <alignment vertical="center" shrinkToFit="1"/>
      <protection locked="0"/>
    </xf>
    <xf numFmtId="177" fontId="2" fillId="0" borderId="25" xfId="0" applyNumberFormat="1" applyFont="1" applyBorder="1" applyAlignment="1">
      <alignment vertical="center" shrinkToFit="1"/>
    </xf>
    <xf numFmtId="177" fontId="2" fillId="0" borderId="21" xfId="0" applyNumberFormat="1" applyFont="1" applyBorder="1" applyProtection="1">
      <alignment vertical="center"/>
      <protection locked="0"/>
    </xf>
    <xf numFmtId="177" fontId="11" fillId="0" borderId="21" xfId="0" applyNumberFormat="1" applyFont="1" applyBorder="1" applyProtection="1">
      <alignment vertical="center"/>
      <protection locked="0"/>
    </xf>
    <xf numFmtId="177" fontId="11" fillId="0" borderId="22" xfId="0" applyNumberFormat="1" applyFont="1" applyBorder="1" applyAlignment="1" applyProtection="1">
      <alignment vertical="center" shrinkToFit="1"/>
      <protection locked="0"/>
    </xf>
    <xf numFmtId="177" fontId="11" fillId="0" borderId="23" xfId="0" applyNumberFormat="1" applyFont="1" applyBorder="1" applyProtection="1">
      <alignment vertical="center"/>
      <protection locked="0"/>
    </xf>
    <xf numFmtId="177" fontId="11" fillId="0" borderId="24" xfId="0" applyNumberFormat="1" applyFont="1" applyBorder="1" applyAlignment="1" applyProtection="1">
      <alignment vertical="center" shrinkToFit="1"/>
      <protection locked="0"/>
    </xf>
    <xf numFmtId="176" fontId="2" fillId="0" borderId="1" xfId="0" applyNumberFormat="1" applyFont="1" applyBorder="1">
      <alignment vertical="center"/>
    </xf>
    <xf numFmtId="176" fontId="2" fillId="0" borderId="6" xfId="0" applyNumberFormat="1" applyFont="1" applyBorder="1">
      <alignment vertical="center"/>
    </xf>
    <xf numFmtId="0" fontId="2" fillId="0" borderId="12" xfId="0" applyFont="1" applyBorder="1" applyAlignment="1">
      <alignment horizontal="center" vertical="center" wrapText="1"/>
    </xf>
    <xf numFmtId="0" fontId="2" fillId="0" borderId="12" xfId="0" applyFont="1" applyBorder="1" applyAlignment="1">
      <alignment horizontal="center" vertical="center"/>
    </xf>
    <xf numFmtId="0" fontId="2" fillId="0" borderId="6" xfId="0" applyFont="1" applyBorder="1" applyAlignment="1">
      <alignment horizontal="center" vertical="center"/>
    </xf>
    <xf numFmtId="0" fontId="12" fillId="0" borderId="0" xfId="0" applyFont="1">
      <alignment vertical="center"/>
    </xf>
    <xf numFmtId="177" fontId="2" fillId="0" borderId="26" xfId="0" applyNumberFormat="1" applyFont="1" applyBorder="1" applyProtection="1">
      <alignment vertical="center"/>
      <protection locked="0"/>
    </xf>
    <xf numFmtId="177" fontId="2" fillId="0" borderId="27" xfId="0" applyNumberFormat="1" applyFont="1" applyBorder="1" applyProtection="1">
      <alignment vertical="center"/>
      <protection locked="0"/>
    </xf>
    <xf numFmtId="0" fontId="2" fillId="0" borderId="37" xfId="0" applyFont="1" applyBorder="1">
      <alignment vertical="center"/>
    </xf>
    <xf numFmtId="0" fontId="4" fillId="0" borderId="22" xfId="0" applyFont="1" applyBorder="1" applyAlignment="1">
      <alignment horizontal="center" vertical="center" wrapText="1"/>
    </xf>
    <xf numFmtId="177" fontId="2" fillId="0" borderId="23" xfId="0" applyNumberFormat="1" applyFont="1" applyBorder="1">
      <alignment vertical="center"/>
    </xf>
    <xf numFmtId="3" fontId="13" fillId="0" borderId="37" xfId="0" applyNumberFormat="1" applyFont="1" applyBorder="1">
      <alignment vertical="center"/>
    </xf>
    <xf numFmtId="3" fontId="13" fillId="0" borderId="0" xfId="0" applyNumberFormat="1" applyFont="1">
      <alignment vertical="center"/>
    </xf>
    <xf numFmtId="0" fontId="14" fillId="0" borderId="37" xfId="0" applyFont="1" applyBorder="1">
      <alignment vertical="center"/>
    </xf>
    <xf numFmtId="0" fontId="14" fillId="0" borderId="37" xfId="0" applyFont="1" applyBorder="1" applyAlignment="1">
      <alignment horizontal="right" vertical="center"/>
    </xf>
    <xf numFmtId="9" fontId="14" fillId="0" borderId="37" xfId="0" applyNumberFormat="1" applyFont="1" applyBorder="1">
      <alignment vertical="center"/>
    </xf>
    <xf numFmtId="3" fontId="14" fillId="0" borderId="37" xfId="0" applyNumberFormat="1" applyFont="1" applyBorder="1">
      <alignment vertical="center"/>
    </xf>
    <xf numFmtId="38" fontId="14" fillId="0" borderId="37" xfId="1" applyFont="1" applyFill="1" applyBorder="1">
      <alignment vertical="center"/>
    </xf>
    <xf numFmtId="0" fontId="14" fillId="0" borderId="0" xfId="0" applyFont="1" applyAlignment="1">
      <alignment horizontal="right" vertical="center"/>
    </xf>
    <xf numFmtId="38" fontId="14" fillId="0" borderId="0" xfId="1" applyFont="1" applyFill="1" applyBorder="1">
      <alignment vertical="center"/>
    </xf>
    <xf numFmtId="3" fontId="14" fillId="0" borderId="0" xfId="0" applyNumberFormat="1" applyFont="1">
      <alignment vertical="center"/>
    </xf>
    <xf numFmtId="176" fontId="2" fillId="2" borderId="1" xfId="0" applyNumberFormat="1" applyFont="1" applyFill="1" applyBorder="1">
      <alignment vertical="center"/>
    </xf>
    <xf numFmtId="176" fontId="2" fillId="2" borderId="6" xfId="0" applyNumberFormat="1" applyFont="1" applyFill="1" applyBorder="1">
      <alignment vertical="center"/>
    </xf>
    <xf numFmtId="176" fontId="2" fillId="2" borderId="19" xfId="0" applyNumberFormat="1" applyFont="1" applyFill="1" applyBorder="1">
      <alignment vertical="center"/>
    </xf>
    <xf numFmtId="0" fontId="2" fillId="3" borderId="1" xfId="0" applyFont="1" applyFill="1" applyBorder="1" applyAlignment="1">
      <alignment horizontal="center" vertical="center" wrapText="1"/>
    </xf>
    <xf numFmtId="176" fontId="2" fillId="3" borderId="1" xfId="0" applyNumberFormat="1" applyFont="1" applyFill="1" applyBorder="1">
      <alignment vertical="center"/>
    </xf>
    <xf numFmtId="176" fontId="2" fillId="3" borderId="6" xfId="0" applyNumberFormat="1" applyFont="1" applyFill="1" applyBorder="1">
      <alignment vertical="center"/>
    </xf>
    <xf numFmtId="176" fontId="2" fillId="3" borderId="19" xfId="0" applyNumberFormat="1" applyFont="1" applyFill="1" applyBorder="1">
      <alignment vertical="center"/>
    </xf>
    <xf numFmtId="176" fontId="11" fillId="3" borderId="1" xfId="0" applyNumberFormat="1" applyFont="1" applyFill="1" applyBorder="1" applyAlignment="1">
      <alignment vertical="center" wrapText="1"/>
    </xf>
    <xf numFmtId="177" fontId="11" fillId="2" borderId="1" xfId="0" applyNumberFormat="1" applyFont="1" applyFill="1" applyBorder="1" applyProtection="1">
      <alignment vertical="center"/>
      <protection locked="0"/>
    </xf>
    <xf numFmtId="177" fontId="11" fillId="3" borderId="1" xfId="0" applyNumberFormat="1" applyFont="1" applyFill="1" applyBorder="1" applyProtection="1">
      <alignment vertical="center"/>
      <protection locked="0"/>
    </xf>
    <xf numFmtId="0" fontId="2" fillId="3" borderId="1" xfId="0" applyFont="1" applyFill="1" applyBorder="1" applyProtection="1">
      <alignment vertical="center"/>
      <protection locked="0"/>
    </xf>
    <xf numFmtId="177" fontId="11" fillId="3" borderId="6" xfId="0" applyNumberFormat="1" applyFont="1" applyFill="1" applyBorder="1" applyProtection="1">
      <alignment vertical="center"/>
      <protection locked="0"/>
    </xf>
    <xf numFmtId="0" fontId="2" fillId="3" borderId="6" xfId="0" applyFont="1" applyFill="1" applyBorder="1">
      <alignment vertical="center"/>
    </xf>
    <xf numFmtId="177" fontId="2" fillId="3" borderId="1" xfId="0" applyNumberFormat="1" applyFont="1" applyFill="1" applyBorder="1" applyProtection="1">
      <alignment vertical="center"/>
      <protection locked="0"/>
    </xf>
    <xf numFmtId="0" fontId="11" fillId="0" borderId="0" xfId="0" applyFont="1">
      <alignment vertical="center"/>
    </xf>
    <xf numFmtId="177" fontId="15" fillId="2" borderId="1" xfId="0" applyNumberFormat="1" applyFont="1" applyFill="1" applyBorder="1" applyProtection="1">
      <alignment vertical="center"/>
      <protection locked="0"/>
    </xf>
    <xf numFmtId="0" fontId="2" fillId="2" borderId="1" xfId="0" applyFont="1" applyFill="1" applyBorder="1" applyAlignment="1">
      <alignment horizontal="center" vertical="center" wrapText="1"/>
    </xf>
    <xf numFmtId="0" fontId="4" fillId="0" borderId="38" xfId="0" applyFont="1" applyBorder="1" applyAlignment="1">
      <alignment horizontal="center" vertical="center" wrapText="1"/>
    </xf>
    <xf numFmtId="0" fontId="14" fillId="0" borderId="37" xfId="0" applyFont="1" applyBorder="1" applyAlignment="1">
      <alignment horizontal="center" vertical="center"/>
    </xf>
    <xf numFmtId="176" fontId="15" fillId="4" borderId="1" xfId="0" applyNumberFormat="1" applyFont="1" applyFill="1" applyBorder="1">
      <alignment vertical="center"/>
    </xf>
    <xf numFmtId="0" fontId="2" fillId="0" borderId="2" xfId="0" applyFont="1" applyBorder="1" applyAlignment="1">
      <alignment horizontal="left" vertical="center"/>
    </xf>
    <xf numFmtId="182" fontId="16" fillId="5" borderId="5" xfId="0" applyNumberFormat="1" applyFont="1" applyFill="1" applyBorder="1">
      <alignment vertical="center"/>
    </xf>
    <xf numFmtId="182" fontId="2" fillId="0" borderId="0" xfId="0" applyNumberFormat="1" applyFont="1">
      <alignment vertical="center"/>
    </xf>
    <xf numFmtId="0" fontId="2" fillId="6" borderId="0" xfId="0" applyFont="1" applyFill="1">
      <alignment vertical="center"/>
    </xf>
    <xf numFmtId="0" fontId="2" fillId="6" borderId="0" xfId="0" applyFont="1" applyFill="1" applyAlignment="1">
      <alignment vertical="center" wrapText="1"/>
    </xf>
    <xf numFmtId="0" fontId="2" fillId="6" borderId="0" xfId="0" applyFont="1" applyFill="1" applyAlignment="1">
      <alignment horizontal="center" vertical="center"/>
    </xf>
    <xf numFmtId="183" fontId="11" fillId="0" borderId="1" xfId="0" applyNumberFormat="1" applyFont="1" applyBorder="1" applyProtection="1">
      <alignment vertical="center"/>
      <protection locked="0"/>
    </xf>
    <xf numFmtId="183" fontId="2" fillId="0" borderId="1" xfId="0" applyNumberFormat="1" applyFont="1" applyBorder="1">
      <alignment vertical="center"/>
    </xf>
    <xf numFmtId="183" fontId="2" fillId="0" borderId="1" xfId="0" applyNumberFormat="1" applyFont="1" applyBorder="1" applyProtection="1">
      <alignment vertical="center"/>
      <protection locked="0"/>
    </xf>
    <xf numFmtId="0" fontId="17" fillId="0" borderId="42" xfId="0" applyFont="1" applyBorder="1" applyAlignment="1">
      <alignment horizontal="center" vertical="center" wrapText="1"/>
    </xf>
    <xf numFmtId="38" fontId="17" fillId="0" borderId="42" xfId="1" applyFont="1" applyBorder="1" applyAlignment="1">
      <alignment vertical="center" wrapText="1"/>
    </xf>
    <xf numFmtId="38" fontId="17" fillId="0" borderId="42" xfId="1" applyFont="1" applyFill="1" applyBorder="1" applyAlignment="1">
      <alignment vertical="center"/>
    </xf>
    <xf numFmtId="38" fontId="17" fillId="0" borderId="42" xfId="1" applyFont="1" applyFill="1" applyBorder="1" applyAlignment="1" applyProtection="1">
      <alignment vertical="center"/>
      <protection locked="0"/>
    </xf>
    <xf numFmtId="38" fontId="18" fillId="0" borderId="42" xfId="1" applyFont="1" applyFill="1" applyBorder="1" applyAlignment="1" applyProtection="1">
      <alignment vertical="center"/>
      <protection locked="0"/>
    </xf>
    <xf numFmtId="0" fontId="11" fillId="0" borderId="42" xfId="0" applyFont="1" applyBorder="1">
      <alignment vertical="center"/>
    </xf>
    <xf numFmtId="38" fontId="13" fillId="0" borderId="42" xfId="0" applyNumberFormat="1" applyFont="1" applyBorder="1">
      <alignment vertical="center"/>
    </xf>
    <xf numFmtId="177" fontId="2" fillId="0" borderId="17" xfId="0" applyNumberFormat="1" applyFont="1" applyBorder="1" applyProtection="1">
      <alignment vertical="center"/>
      <protection locked="0"/>
    </xf>
    <xf numFmtId="0" fontId="2" fillId="4" borderId="4" xfId="0" applyFont="1" applyFill="1" applyBorder="1" applyAlignment="1">
      <alignment horizontal="right" vertical="center"/>
    </xf>
    <xf numFmtId="0" fontId="19" fillId="0" borderId="0" xfId="0" applyFont="1" applyProtection="1">
      <alignment vertical="center"/>
      <protection locked="0"/>
    </xf>
    <xf numFmtId="0" fontId="19" fillId="0" borderId="0" xfId="0" applyFont="1">
      <alignment vertical="center"/>
    </xf>
    <xf numFmtId="0" fontId="16" fillId="0" borderId="0" xfId="0" applyFont="1">
      <alignment vertical="center"/>
    </xf>
    <xf numFmtId="0" fontId="2" fillId="0" borderId="1" xfId="0" applyFont="1" applyBorder="1" applyAlignment="1">
      <alignment horizontal="left" vertical="center"/>
    </xf>
    <xf numFmtId="0" fontId="2" fillId="0" borderId="28" xfId="0" applyFont="1" applyBorder="1" applyAlignment="1">
      <alignment horizontal="center" vertical="center"/>
    </xf>
    <xf numFmtId="0" fontId="2" fillId="0" borderId="16" xfId="0" applyFont="1" applyBorder="1" applyAlignment="1">
      <alignment horizontal="center"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11" fillId="0" borderId="39"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7" xfId="0" applyFont="1" applyBorder="1" applyAlignment="1">
      <alignment horizontal="center" vertical="center" textRotation="255"/>
    </xf>
    <xf numFmtId="0" fontId="2" fillId="0" borderId="12"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12"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11" fillId="0" borderId="7"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2" fillId="2" borderId="1" xfId="0" applyFont="1" applyFill="1" applyBorder="1" applyAlignment="1">
      <alignment horizontal="center" vertical="center" wrapText="1"/>
    </xf>
    <xf numFmtId="0" fontId="2" fillId="0" borderId="7"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3" borderId="4"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5" xfId="0" applyFont="1" applyFill="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3" borderId="28"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6" xfId="0" applyFont="1" applyFill="1" applyBorder="1" applyAlignment="1">
      <alignment horizontal="center" vertical="center"/>
    </xf>
    <xf numFmtId="0" fontId="2" fillId="0" borderId="7" xfId="0" applyFont="1" applyBorder="1" applyAlignment="1" applyProtection="1">
      <alignment vertical="center" wrapText="1"/>
      <protection locked="0"/>
    </xf>
    <xf numFmtId="0" fontId="2" fillId="0" borderId="12"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177" fontId="2" fillId="0" borderId="7" xfId="0" applyNumberFormat="1" applyFont="1" applyBorder="1" applyProtection="1">
      <alignment vertical="center"/>
      <protection locked="0"/>
    </xf>
    <xf numFmtId="177" fontId="2" fillId="0" borderId="12" xfId="0" applyNumberFormat="1" applyFont="1" applyBorder="1" applyProtection="1">
      <alignment vertical="center"/>
      <protection locked="0"/>
    </xf>
    <xf numFmtId="177" fontId="2" fillId="0" borderId="6" xfId="0" applyNumberFormat="1" applyFont="1" applyBorder="1" applyProtection="1">
      <alignment vertical="center"/>
      <protection locked="0"/>
    </xf>
    <xf numFmtId="177" fontId="11" fillId="0" borderId="1" xfId="0" applyNumberFormat="1" applyFont="1" applyBorder="1" applyProtection="1">
      <alignment vertical="center"/>
      <protection locked="0"/>
    </xf>
    <xf numFmtId="177" fontId="11" fillId="0" borderId="7" xfId="0" applyNumberFormat="1" applyFont="1" applyBorder="1" applyAlignment="1" applyProtection="1">
      <alignment horizontal="center" vertical="center" wrapText="1"/>
      <protection locked="0"/>
    </xf>
    <xf numFmtId="177" fontId="11" fillId="0" borderId="12" xfId="0" applyNumberFormat="1" applyFont="1" applyBorder="1" applyAlignment="1" applyProtection="1">
      <alignment horizontal="center" vertical="center" wrapText="1"/>
      <protection locked="0"/>
    </xf>
    <xf numFmtId="177" fontId="11" fillId="0" borderId="6" xfId="0" applyNumberFormat="1" applyFont="1" applyBorder="1" applyAlignment="1" applyProtection="1">
      <alignment horizontal="center" vertical="center" wrapText="1"/>
      <protection locked="0"/>
    </xf>
    <xf numFmtId="177" fontId="2" fillId="0" borderId="7" xfId="0" applyNumberFormat="1" applyFont="1" applyBorder="1" applyAlignment="1" applyProtection="1">
      <alignment horizontal="center" vertical="center" wrapText="1"/>
      <protection locked="0"/>
    </xf>
    <xf numFmtId="177" fontId="2" fillId="0" borderId="12" xfId="0" applyNumberFormat="1" applyFont="1" applyBorder="1" applyAlignment="1" applyProtection="1">
      <alignment horizontal="center" vertical="center" wrapText="1"/>
      <protection locked="0"/>
    </xf>
    <xf numFmtId="177" fontId="2" fillId="0" borderId="6" xfId="0" applyNumberFormat="1" applyFont="1" applyBorder="1" applyAlignment="1" applyProtection="1">
      <alignment horizontal="center" vertical="center" wrapText="1"/>
      <protection locked="0"/>
    </xf>
    <xf numFmtId="177" fontId="11" fillId="0" borderId="7" xfId="0" applyNumberFormat="1" applyFont="1" applyBorder="1" applyProtection="1">
      <alignment vertical="center"/>
      <protection locked="0"/>
    </xf>
    <xf numFmtId="177" fontId="11" fillId="0" borderId="12" xfId="0" applyNumberFormat="1" applyFont="1" applyBorder="1" applyProtection="1">
      <alignment vertical="center"/>
      <protection locked="0"/>
    </xf>
    <xf numFmtId="177" fontId="11" fillId="0" borderId="6" xfId="0" applyNumberFormat="1" applyFont="1" applyBorder="1" applyProtection="1">
      <alignment vertical="center"/>
      <protection locked="0"/>
    </xf>
    <xf numFmtId="177" fontId="2" fillId="0" borderId="1" xfId="0" applyNumberFormat="1" applyFont="1" applyBorder="1" applyProtection="1">
      <alignment vertical="center"/>
      <protection locked="0"/>
    </xf>
    <xf numFmtId="0" fontId="2" fillId="0" borderId="1" xfId="0" applyFont="1" applyBorder="1" applyAlignment="1" applyProtection="1">
      <alignment vertical="center" wrapText="1"/>
      <protection locked="0"/>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11" fillId="0" borderId="1" xfId="0" applyFont="1" applyBorder="1" applyAlignment="1" applyProtection="1">
      <alignment vertical="center" wrapText="1"/>
      <protection locked="0"/>
    </xf>
    <xf numFmtId="31" fontId="11" fillId="0" borderId="7" xfId="0" applyNumberFormat="1" applyFont="1" applyBorder="1" applyAlignment="1" applyProtection="1">
      <alignment horizontal="center" vertical="center" wrapText="1"/>
      <protection locked="0"/>
    </xf>
    <xf numFmtId="0" fontId="11" fillId="0" borderId="7" xfId="0" applyFont="1" applyBorder="1" applyAlignment="1" applyProtection="1">
      <alignment vertical="center" wrapText="1"/>
      <protection locked="0"/>
    </xf>
    <xf numFmtId="0" fontId="11" fillId="0" borderId="12" xfId="0" applyFont="1" applyBorder="1" applyAlignment="1" applyProtection="1">
      <alignment vertical="center" wrapText="1"/>
      <protection locked="0"/>
    </xf>
    <xf numFmtId="0" fontId="11" fillId="0" borderId="6" xfId="0" applyFont="1" applyBorder="1" applyAlignment="1" applyProtection="1">
      <alignment vertical="center" wrapText="1"/>
      <protection locked="0"/>
    </xf>
  </cellXfs>
  <cellStyles count="4">
    <cellStyle name="桁区切り" xfId="1" builtinId="6"/>
    <cellStyle name="標準" xfId="0" builtinId="0"/>
    <cellStyle name="標準 2" xfId="2" xr:uid="{00000000-0005-0000-0000-000002000000}"/>
    <cellStyle name="標準 3" xfId="3" xr:uid="{00000000-0005-0000-0000-000003000000}"/>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272415</xdr:colOff>
      <xdr:row>2</xdr:row>
      <xdr:rowOff>285750</xdr:rowOff>
    </xdr:from>
    <xdr:to>
      <xdr:col>9</xdr:col>
      <xdr:colOff>636294</xdr:colOff>
      <xdr:row>18</xdr:row>
      <xdr:rowOff>123824</xdr:rowOff>
    </xdr:to>
    <xdr:sp macro="" textlink="">
      <xdr:nvSpPr>
        <xdr:cNvPr id="7" name="四角形吹き出し 6">
          <a:extLst>
            <a:ext uri="{FF2B5EF4-FFF2-40B4-BE49-F238E27FC236}">
              <a16:creationId xmlns:a16="http://schemas.microsoft.com/office/drawing/2014/main" id="{ECCD089B-62D8-4B4A-8BC1-F9F7519225FF}"/>
            </a:ext>
          </a:extLst>
        </xdr:cNvPr>
        <xdr:cNvSpPr/>
      </xdr:nvSpPr>
      <xdr:spPr>
        <a:xfrm>
          <a:off x="3329940" y="666750"/>
          <a:ext cx="7745754" cy="3200399"/>
        </a:xfrm>
        <a:prstGeom prst="wedgeRectCallout">
          <a:avLst>
            <a:gd name="adj1" fmla="val -43483"/>
            <a:gd name="adj2" fmla="val 5535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lnSpc>
              <a:spcPts val="1200"/>
            </a:lnSpc>
            <a:defRPr sz="1000"/>
          </a:pPr>
          <a:r>
            <a:rPr lang="ja-JP" altLang="en-US" sz="1050" b="1" i="0" u="none" strike="noStrike" baseline="0">
              <a:solidFill>
                <a:srgbClr val="003366"/>
              </a:solidFill>
              <a:latin typeface="ＭＳ ゴシック" panose="020B0609070205080204" pitchFamily="49" charset="-128"/>
              <a:ea typeface="ＭＳ ゴシック" panose="020B0609070205080204" pitchFamily="49" charset="-128"/>
            </a:rPr>
            <a:t>（記入要領：作成の際は削除）</a:t>
          </a:r>
        </a:p>
        <a:p>
          <a:pPr algn="l" rtl="0">
            <a:lnSpc>
              <a:spcPts val="1200"/>
            </a:lnSpc>
            <a:defRPr sz="1000"/>
          </a:pPr>
          <a:endParaRPr lang="ja-JP" altLang="en-US" sz="1050" b="0" i="0" u="none" strike="noStrike" baseline="0">
            <a:solidFill>
              <a:srgbClr val="003366"/>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50" b="0" i="0" u="none" strike="noStrike" baseline="0">
              <a:solidFill>
                <a:srgbClr val="FF0000"/>
              </a:solidFill>
              <a:latin typeface="ＭＳ ゴシック" panose="020B0609070205080204" pitchFamily="49" charset="-128"/>
              <a:ea typeface="ＭＳ ゴシック" panose="020B0609070205080204" pitchFamily="49" charset="-128"/>
            </a:rPr>
            <a:t>・</a:t>
          </a:r>
          <a:r>
            <a:rPr lang="en-US" altLang="ja-JP" sz="1050" b="0" i="0" u="none" strike="noStrike" baseline="0">
              <a:solidFill>
                <a:srgbClr val="FF0000"/>
              </a:solidFill>
              <a:latin typeface="ＭＳ ゴシック" panose="020B0609070205080204" pitchFamily="49" charset="-128"/>
              <a:ea typeface="ＭＳ ゴシック" panose="020B0609070205080204" pitchFamily="49" charset="-128"/>
            </a:rPr>
            <a:t>【</a:t>
          </a:r>
          <a:r>
            <a:rPr lang="ja-JP" altLang="en-US" sz="1050" b="0" i="0" u="none" strike="noStrike" baseline="0">
              <a:solidFill>
                <a:srgbClr val="FF0000"/>
              </a:solidFill>
              <a:latin typeface="ＭＳ ゴシック" panose="020B0609070205080204" pitchFamily="49" charset="-128"/>
              <a:ea typeface="ＭＳ ゴシック" panose="020B0609070205080204" pitchFamily="49" charset="-128"/>
            </a:rPr>
            <a:t>各プログラム担当にて、必要に応じカスタマイズのうえ記入例を作成すること。各費目シートにおいて行や列の挿入・削除を行う場合は、合計額が本シートに正しく反映されるか確認すること。</a:t>
          </a:r>
          <a:r>
            <a:rPr lang="en-US" altLang="ja-JP" sz="1050" b="0" i="0" u="none" strike="noStrike" baseline="0">
              <a:solidFill>
                <a:srgbClr val="FF0000"/>
              </a:solidFill>
              <a:latin typeface="ＭＳ ゴシック" panose="020B0609070205080204" pitchFamily="49" charset="-128"/>
              <a:ea typeface="ＭＳ ゴシック" panose="020B0609070205080204" pitchFamily="49" charset="-128"/>
            </a:rPr>
            <a:t>】</a:t>
          </a:r>
        </a:p>
        <a:p>
          <a:pPr algn="l" rtl="0">
            <a:lnSpc>
              <a:spcPts val="1200"/>
            </a:lnSpc>
            <a:defRPr sz="1000"/>
          </a:pP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・実施協定を締結する共同機関がある場合は、各機関の費用の内訳が明確となるよう作成してください。</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・「負担対象費用」積算額は自動計算で入力不要です。</a:t>
          </a:r>
          <a:endParaRPr lang="en-US" altLang="ja-JP" sz="1600" b="1"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　</a:t>
          </a:r>
          <a:r>
            <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rPr>
            <a:t>2</a:t>
          </a: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シート目以降の各費目合計金額が自動入力されます</a:t>
          </a:r>
          <a:r>
            <a:rPr lang="ja-JP" altLang="ja-JP" sz="1050" b="0" i="0" baseline="0">
              <a:solidFill>
                <a:schemeClr val="lt1"/>
              </a:solidFill>
              <a:effectLst/>
              <a:latin typeface="+mn-lt"/>
              <a:ea typeface="+mn-ea"/>
              <a:cs typeface="+mn-cs"/>
            </a:rPr>
            <a:t>費</a:t>
          </a:r>
          <a:r>
            <a:rPr lang="ja-JP" altLang="ja-JP" sz="1100" b="0" i="0" baseline="0">
              <a:solidFill>
                <a:schemeClr val="lt1"/>
              </a:solidFill>
              <a:effectLst/>
              <a:latin typeface="+mn-lt"/>
              <a:ea typeface="+mn-ea"/>
              <a:cs typeface="+mn-cs"/>
            </a:rPr>
            <a:t>い。規則もしくは直近の財務諸表の一般管理費率と10％を比較して、</a:t>
          </a:r>
          <a:endParaRPr lang="ja-JP" altLang="ja-JP" sz="1600">
            <a:effectLst/>
          </a:endParaRPr>
        </a:p>
        <a:p>
          <a:pPr rtl="0"/>
          <a:r>
            <a:rPr lang="ja-JP" altLang="ja-JP" sz="1100" b="0" i="0" baseline="0">
              <a:solidFill>
                <a:schemeClr val="lt1"/>
              </a:solidFill>
              <a:effectLst/>
              <a:latin typeface="+mn-lt"/>
              <a:ea typeface="+mn-ea"/>
              <a:cs typeface="+mn-cs"/>
            </a:rPr>
            <a:t>いれか低い率で計算してください。それよりさらに下回る率を希望する場合は、その率を一般管理費率とします。）</a:t>
          </a:r>
          <a:endParaRPr lang="ja-JP" altLang="ja-JP" sz="1600">
            <a:effectLst/>
          </a:endParaRPr>
        </a:p>
        <a:p>
          <a:pPr algn="l" rtl="0">
            <a:lnSpc>
              <a:spcPts val="1200"/>
            </a:lnSpc>
            <a:defRPr sz="1000"/>
          </a:pP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・一般管理費率（小数点以下第</a:t>
          </a:r>
          <a:r>
            <a:rPr lang="en-US" altLang="ja-JP" sz="1600" b="1" i="0" u="none" strike="noStrike" baseline="0">
              <a:solidFill>
                <a:srgbClr val="0000FF"/>
              </a:solidFill>
              <a:latin typeface="ＭＳ ゴシック" panose="020B0609070205080204" pitchFamily="49" charset="-128"/>
              <a:ea typeface="ＭＳ ゴシック" panose="020B0609070205080204" pitchFamily="49" charset="-128"/>
            </a:rPr>
            <a:t>1</a:t>
          </a:r>
          <a:r>
            <a:rPr lang="ja-JP" altLang="en-US" sz="1600" b="1" i="0" u="none" strike="noStrike" baseline="0">
              <a:solidFill>
                <a:srgbClr val="0000FF"/>
              </a:solidFill>
              <a:latin typeface="ＭＳ ゴシック" panose="020B0609070205080204" pitchFamily="49" charset="-128"/>
              <a:ea typeface="ＭＳ ゴシック" panose="020B0609070205080204" pitchFamily="49" charset="-128"/>
            </a:rPr>
            <a:t>位まで）のみ入力してください。</a:t>
          </a: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（一般管理費は、実施機関の規則もしくは直近の財務諸表の一般管理費率と</a:t>
          </a:r>
          <a:r>
            <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rPr>
            <a:t>10</a:t>
          </a: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％を比較して、いずれか低い率です。</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　それよりさらに下回る率を希望する場合は、その率を一般管理費率とします。</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　また、</a:t>
          </a:r>
          <a:r>
            <a:rPr lang="ja-JP" altLang="en-US" sz="1050" b="1" i="0" u="sng" strike="noStrike" baseline="0">
              <a:solidFill>
                <a:srgbClr val="0000FF"/>
              </a:solidFill>
              <a:latin typeface="ＭＳ ゴシック" panose="020B0609070205080204" pitchFamily="49" charset="-128"/>
              <a:ea typeface="ＭＳ ゴシック" panose="020B0609070205080204" pitchFamily="49" charset="-128"/>
            </a:rPr>
            <a:t>算出した一般管理費率は、小数点以下第</a:t>
          </a:r>
          <a:r>
            <a:rPr lang="en-US" altLang="ja-JP" sz="1050" b="1" i="0" u="sng" strike="noStrike" baseline="0">
              <a:solidFill>
                <a:srgbClr val="0000FF"/>
              </a:solidFill>
              <a:latin typeface="ＭＳ ゴシック" panose="020B0609070205080204" pitchFamily="49" charset="-128"/>
              <a:ea typeface="ＭＳ ゴシック" panose="020B0609070205080204" pitchFamily="49" charset="-128"/>
            </a:rPr>
            <a:t>2</a:t>
          </a:r>
          <a:r>
            <a:rPr lang="ja-JP" altLang="en-US" sz="1050" b="1" i="0" u="sng" strike="noStrike" baseline="0">
              <a:solidFill>
                <a:srgbClr val="0000FF"/>
              </a:solidFill>
              <a:latin typeface="ＭＳ ゴシック" panose="020B0609070205080204" pitchFamily="49" charset="-128"/>
              <a:ea typeface="ＭＳ ゴシック" panose="020B0609070205080204" pitchFamily="49" charset="-128"/>
            </a:rPr>
            <a:t>位以下切捨とし、小数点以下第</a:t>
          </a:r>
          <a:r>
            <a:rPr lang="en-US" altLang="ja-JP" sz="1050" b="1" i="0" u="sng" strike="noStrike" baseline="0">
              <a:solidFill>
                <a:srgbClr val="0000FF"/>
              </a:solidFill>
              <a:latin typeface="ＭＳ ゴシック" panose="020B0609070205080204" pitchFamily="49" charset="-128"/>
              <a:ea typeface="ＭＳ ゴシック" panose="020B0609070205080204" pitchFamily="49" charset="-128"/>
            </a:rPr>
            <a:t>1</a:t>
          </a:r>
          <a:r>
            <a:rPr lang="ja-JP" altLang="en-US" sz="1050" b="1" i="0" u="sng" strike="noStrike" baseline="0">
              <a:solidFill>
                <a:srgbClr val="0000FF"/>
              </a:solidFill>
              <a:latin typeface="ＭＳ ゴシック" panose="020B0609070205080204" pitchFamily="49" charset="-128"/>
              <a:ea typeface="ＭＳ ゴシック" panose="020B0609070205080204" pitchFamily="49" charset="-128"/>
            </a:rPr>
            <a:t>位までを入力</a:t>
          </a:r>
          <a:r>
            <a:rPr lang="ja-JP" altLang="en-US" sz="1050" b="0" i="0" u="none" strike="noStrike" baseline="0">
              <a:solidFill>
                <a:srgbClr val="0000FF"/>
              </a:solidFill>
              <a:latin typeface="ＭＳ ゴシック" panose="020B0609070205080204" pitchFamily="49" charset="-128"/>
              <a:ea typeface="ＭＳ ゴシック" panose="020B0609070205080204" pitchFamily="49" charset="-128"/>
            </a:rPr>
            <a:t>）　　</a:t>
          </a:r>
          <a:endParaRPr lang="en-US" altLang="ja-JP" sz="1050" b="0" i="0" u="none" strike="noStrike" baseline="0">
            <a:solidFill>
              <a:srgbClr val="0000FF"/>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・自動計算された一般管理費は、円未満は切捨となります。</a:t>
          </a:r>
        </a:p>
        <a:p>
          <a:pPr algn="l" rtl="0">
            <a:lnSpc>
              <a:spcPts val="1300"/>
            </a:lnSpc>
            <a:defRPr sz="1000"/>
          </a:pPr>
          <a:endPar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defRPr sz="1000"/>
          </a:pPr>
          <a:r>
            <a:rPr lang="ja-JP" altLang="en-US" sz="1050" b="1" i="0" u="sng" strike="noStrike" baseline="0">
              <a:solidFill>
                <a:srgbClr val="FF0000"/>
              </a:solidFill>
              <a:latin typeface="ＭＳ ゴシック" panose="020B0609070205080204" pitchFamily="49" charset="-128"/>
              <a:ea typeface="ＭＳ ゴシック" panose="020B0609070205080204" pitchFamily="49" charset="-128"/>
            </a:rPr>
            <a:t>・</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消費税免税事業者の場合は、消費税相当額を計上することはできません。</a:t>
          </a:r>
          <a:endParaRPr lang="ja-JP" altLang="en-US" sz="1050" b="1" i="0" u="sng" strike="no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1191411</xdr:colOff>
      <xdr:row>5</xdr:row>
      <xdr:rowOff>89647</xdr:rowOff>
    </xdr:from>
    <xdr:to>
      <xdr:col>3</xdr:col>
      <xdr:colOff>38209</xdr:colOff>
      <xdr:row>8</xdr:row>
      <xdr:rowOff>489447</xdr:rowOff>
    </xdr:to>
    <xdr:sp macro="" textlink="">
      <xdr:nvSpPr>
        <xdr:cNvPr id="3" name="四角形吹き出し 2">
          <a:extLst>
            <a:ext uri="{FF2B5EF4-FFF2-40B4-BE49-F238E27FC236}">
              <a16:creationId xmlns:a16="http://schemas.microsoft.com/office/drawing/2014/main" id="{DF7B6A12-6141-4B49-8DC7-146F650B2A0D}"/>
            </a:ext>
          </a:extLst>
        </xdr:cNvPr>
        <xdr:cNvSpPr/>
      </xdr:nvSpPr>
      <xdr:spPr>
        <a:xfrm>
          <a:off x="3014384" y="2667000"/>
          <a:ext cx="1416326" cy="1905000"/>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「仕様（メーカー・型番・規格）」の欄には、そのものが特定できるように全て記入してください。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3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167416</xdr:colOff>
      <xdr:row>5</xdr:row>
      <xdr:rowOff>62753</xdr:rowOff>
    </xdr:from>
    <xdr:to>
      <xdr:col>1</xdr:col>
      <xdr:colOff>948416</xdr:colOff>
      <xdr:row>9</xdr:row>
      <xdr:rowOff>10583</xdr:rowOff>
    </xdr:to>
    <xdr:sp macro="" textlink="">
      <xdr:nvSpPr>
        <xdr:cNvPr id="4" name="四角形吹き出し 3">
          <a:extLst>
            <a:ext uri="{FF2B5EF4-FFF2-40B4-BE49-F238E27FC236}">
              <a16:creationId xmlns:a16="http://schemas.microsoft.com/office/drawing/2014/main" id="{CFA24498-DBD9-4EF4-A0F7-E3B8C9C2E52B}"/>
            </a:ext>
          </a:extLst>
        </xdr:cNvPr>
        <xdr:cNvSpPr/>
      </xdr:nvSpPr>
      <xdr:spPr>
        <a:xfrm>
          <a:off x="163606" y="2655670"/>
          <a:ext cx="2598644" cy="1979830"/>
        </a:xfrm>
        <a:prstGeom prst="wedgeRectCallout">
          <a:avLst>
            <a:gd name="adj1" fmla="val -4047"/>
            <a:gd name="adj2" fmla="val -6181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・できるだけレンタルで対応可能かを検討し、レンタルで対応できる場合は、その他の費目のその他（諸経費）に計上してください。</a:t>
          </a: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76759</xdr:colOff>
      <xdr:row>5</xdr:row>
      <xdr:rowOff>89647</xdr:rowOff>
    </xdr:from>
    <xdr:to>
      <xdr:col>8</xdr:col>
      <xdr:colOff>325770</xdr:colOff>
      <xdr:row>8</xdr:row>
      <xdr:rowOff>371475</xdr:rowOff>
    </xdr:to>
    <xdr:sp macro="" textlink="">
      <xdr:nvSpPr>
        <xdr:cNvPr id="5" name="四角形吹き出し 4">
          <a:extLst>
            <a:ext uri="{FF2B5EF4-FFF2-40B4-BE49-F238E27FC236}">
              <a16:creationId xmlns:a16="http://schemas.microsoft.com/office/drawing/2014/main" id="{E3FB0084-74DD-45F6-A8DD-0FED73238214}"/>
            </a:ext>
          </a:extLst>
        </xdr:cNvPr>
        <xdr:cNvSpPr/>
      </xdr:nvSpPr>
      <xdr:spPr>
        <a:xfrm>
          <a:off x="6353734" y="2670922"/>
          <a:ext cx="1106261" cy="1796303"/>
        </a:xfrm>
        <a:prstGeom prst="wedgeRectCallout">
          <a:avLst>
            <a:gd name="adj1" fmla="val -7431"/>
            <a:gd name="adj2" fmla="val -6635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1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「取得予定月」の欄には、使用日程を考えて、必ず、取得月の予定を記入してください。</a:t>
          </a:r>
          <a:endParaRPr kumimoji="1" lang="ja-JP" altLang="en-US" sz="800" strike="noStrike" baseline="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9</xdr:col>
      <xdr:colOff>215824</xdr:colOff>
      <xdr:row>5</xdr:row>
      <xdr:rowOff>88751</xdr:rowOff>
    </xdr:from>
    <xdr:to>
      <xdr:col>9</xdr:col>
      <xdr:colOff>1640452</xdr:colOff>
      <xdr:row>8</xdr:row>
      <xdr:rowOff>324993</xdr:rowOff>
    </xdr:to>
    <xdr:sp macro="" textlink="">
      <xdr:nvSpPr>
        <xdr:cNvPr id="6" name="四角形吹き出し 5">
          <a:extLst>
            <a:ext uri="{FF2B5EF4-FFF2-40B4-BE49-F238E27FC236}">
              <a16:creationId xmlns:a16="http://schemas.microsoft.com/office/drawing/2014/main" id="{2B74B9CA-A574-4629-B1B5-A50EF0EE8277}"/>
            </a:ext>
          </a:extLst>
        </xdr:cNvPr>
        <xdr:cNvSpPr/>
      </xdr:nvSpPr>
      <xdr:spPr>
        <a:xfrm>
          <a:off x="9531722" y="2673724"/>
          <a:ext cx="1416326" cy="1741394"/>
        </a:xfrm>
        <a:prstGeom prst="wedgeRectCallout">
          <a:avLst>
            <a:gd name="adj1" fmla="val -7431"/>
            <a:gd name="adj2" fmla="val -6635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「用途」の欄には、使用目的を記入してください。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10</xdr:col>
      <xdr:colOff>1766158</xdr:colOff>
      <xdr:row>5</xdr:row>
      <xdr:rowOff>103093</xdr:rowOff>
    </xdr:from>
    <xdr:to>
      <xdr:col>11</xdr:col>
      <xdr:colOff>1108557</xdr:colOff>
      <xdr:row>8</xdr:row>
      <xdr:rowOff>343839</xdr:rowOff>
    </xdr:to>
    <xdr:sp macro="" textlink="">
      <xdr:nvSpPr>
        <xdr:cNvPr id="7" name="四角形吹き出し 6">
          <a:extLst>
            <a:ext uri="{FF2B5EF4-FFF2-40B4-BE49-F238E27FC236}">
              <a16:creationId xmlns:a16="http://schemas.microsoft.com/office/drawing/2014/main" id="{A2A0F231-A96D-465D-8B2F-582BF154F048}"/>
            </a:ext>
          </a:extLst>
        </xdr:cNvPr>
        <xdr:cNvSpPr/>
      </xdr:nvSpPr>
      <xdr:spPr>
        <a:xfrm>
          <a:off x="13047568" y="2684368"/>
          <a:ext cx="1418007" cy="1747559"/>
        </a:xfrm>
        <a:prstGeom prst="wedgeRectCallout">
          <a:avLst>
            <a:gd name="adj1" fmla="val -7431"/>
            <a:gd name="adj2" fmla="val -6635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「使用期間または頻度」の欄についても必ず記入してください。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0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7</xdr:col>
      <xdr:colOff>118320</xdr:colOff>
      <xdr:row>13</xdr:row>
      <xdr:rowOff>285750</xdr:rowOff>
    </xdr:from>
    <xdr:to>
      <xdr:col>10</xdr:col>
      <xdr:colOff>350323</xdr:colOff>
      <xdr:row>15</xdr:row>
      <xdr:rowOff>219327</xdr:rowOff>
    </xdr:to>
    <xdr:sp macro="" textlink="">
      <xdr:nvSpPr>
        <xdr:cNvPr id="8" name="四角形吹き出し 4">
          <a:extLst>
            <a:ext uri="{FF2B5EF4-FFF2-40B4-BE49-F238E27FC236}">
              <a16:creationId xmlns:a16="http://schemas.microsoft.com/office/drawing/2014/main" id="{43268D30-4E62-4DBE-99AF-A8C467995319}"/>
            </a:ext>
          </a:extLst>
        </xdr:cNvPr>
        <xdr:cNvSpPr/>
      </xdr:nvSpPr>
      <xdr:spPr>
        <a:xfrm>
          <a:off x="6656915" y="6942667"/>
          <a:ext cx="4984751" cy="878416"/>
        </a:xfrm>
        <a:prstGeom prst="wedgeRectCallout">
          <a:avLst>
            <a:gd name="adj1" fmla="val -62668"/>
            <a:gd name="adj2" fmla="val 3643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xdr:colOff>
      <xdr:row>21</xdr:row>
      <xdr:rowOff>92573</xdr:rowOff>
    </xdr:from>
    <xdr:to>
      <xdr:col>2</xdr:col>
      <xdr:colOff>500718</xdr:colOff>
      <xdr:row>28</xdr:row>
      <xdr:rowOff>306142</xdr:rowOff>
    </xdr:to>
    <xdr:sp macro="" textlink="">
      <xdr:nvSpPr>
        <xdr:cNvPr id="3" name="四角形吹き出し 2">
          <a:extLst>
            <a:ext uri="{FF2B5EF4-FFF2-40B4-BE49-F238E27FC236}">
              <a16:creationId xmlns:a16="http://schemas.microsoft.com/office/drawing/2014/main" id="{57F92A80-8933-407B-9580-AC7E4B35B08F}"/>
            </a:ext>
          </a:extLst>
        </xdr:cNvPr>
        <xdr:cNvSpPr/>
      </xdr:nvSpPr>
      <xdr:spPr>
        <a:xfrm>
          <a:off x="1294840" y="7477249"/>
          <a:ext cx="2621679" cy="2888192"/>
        </a:xfrm>
        <a:prstGeom prst="wedgeRectCallout">
          <a:avLst>
            <a:gd name="adj1" fmla="val -421"/>
            <a:gd name="adj2" fmla="val -7084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・消耗品は、使用目的毎に分けて記入してください。「分類」の欄に、その分類にあったタイトルを記入してください。</a:t>
          </a: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050" u="none">
              <a:solidFill>
                <a:schemeClr val="tx1"/>
              </a:solidFill>
              <a:latin typeface="ＭＳ ゴシック" panose="020B0609070205080204" pitchFamily="49" charset="-128"/>
              <a:ea typeface="ＭＳ ゴシック" panose="020B0609070205080204" pitchFamily="49" charset="-128"/>
            </a:rPr>
            <a:t>品名については○○</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一式と記入しても構いませんが、予定している内訳の</a:t>
          </a: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1</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つ以上の品名を記入してください。</a:t>
          </a:r>
          <a:r>
            <a:rPr lang="ja-JP" altLang="ja-JP" sz="1100">
              <a:solidFill>
                <a:schemeClr val="tx1"/>
              </a:solidFill>
              <a:effectLst/>
              <a:latin typeface="+mn-lt"/>
              <a:ea typeface="+mn-ea"/>
              <a:cs typeface="+mn-cs"/>
            </a:rPr>
            <a:t>具体的な品名等を記載せず、「消耗品一式」と記載することは認めません。</a:t>
          </a:r>
          <a:endParaRPr kumimoji="1" lang="ja-JP" altLang="en-US" sz="1050" u="none">
            <a:solidFill>
              <a:schemeClr val="tx1"/>
            </a:solidFill>
            <a:latin typeface="ＭＳ ゴシック" panose="020B0609070205080204" pitchFamily="49" charset="-128"/>
            <a:ea typeface="ＭＳ ゴシック" panose="020B0609070205080204" pitchFamily="49" charset="-128"/>
          </a:endParaRPr>
        </a:p>
        <a:p>
          <a:pPr>
            <a:lnSpc>
              <a:spcPts val="1200"/>
            </a:lnSpc>
          </a:pPr>
          <a:endParaRPr kumimoji="1" lang="ja-JP" altLang="en-US" sz="105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725229</xdr:colOff>
      <xdr:row>20</xdr:row>
      <xdr:rowOff>157070</xdr:rowOff>
    </xdr:from>
    <xdr:to>
      <xdr:col>7</xdr:col>
      <xdr:colOff>1615286</xdr:colOff>
      <xdr:row>22</xdr:row>
      <xdr:rowOff>358589</xdr:rowOff>
    </xdr:to>
    <xdr:sp macro="" textlink="">
      <xdr:nvSpPr>
        <xdr:cNvPr id="6" name="四角形吹き出し 5">
          <a:extLst>
            <a:ext uri="{FF2B5EF4-FFF2-40B4-BE49-F238E27FC236}">
              <a16:creationId xmlns:a16="http://schemas.microsoft.com/office/drawing/2014/main" id="{7EE93B3C-DE72-42DC-9A18-C08EB63A35AB}"/>
            </a:ext>
          </a:extLst>
        </xdr:cNvPr>
        <xdr:cNvSpPr/>
      </xdr:nvSpPr>
      <xdr:spPr>
        <a:xfrm>
          <a:off x="7060138" y="7160746"/>
          <a:ext cx="2061449" cy="963519"/>
        </a:xfrm>
        <a:prstGeom prst="wedgeRectCallout">
          <a:avLst>
            <a:gd name="adj1" fmla="val -8104"/>
            <a:gd name="adj2" fmla="val -7169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「用途」の欄には、使用目的を記入してください。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538108</xdr:colOff>
      <xdr:row>25</xdr:row>
      <xdr:rowOff>78442</xdr:rowOff>
    </xdr:from>
    <xdr:to>
      <xdr:col>8</xdr:col>
      <xdr:colOff>646137</xdr:colOff>
      <xdr:row>29</xdr:row>
      <xdr:rowOff>190500</xdr:rowOff>
    </xdr:to>
    <xdr:sp macro="" textlink="">
      <xdr:nvSpPr>
        <xdr:cNvPr id="5" name="四角形吹き出し 4">
          <a:extLst>
            <a:ext uri="{FF2B5EF4-FFF2-40B4-BE49-F238E27FC236}">
              <a16:creationId xmlns:a16="http://schemas.microsoft.com/office/drawing/2014/main" id="{B210DDDF-F168-449A-93CA-A988404A1E41}"/>
            </a:ext>
          </a:extLst>
        </xdr:cNvPr>
        <xdr:cNvSpPr/>
      </xdr:nvSpPr>
      <xdr:spPr>
        <a:xfrm>
          <a:off x="6869207" y="8987118"/>
          <a:ext cx="4515970" cy="1636058"/>
        </a:xfrm>
        <a:prstGeom prst="wedgeRectCallout">
          <a:avLst>
            <a:gd name="adj1" fmla="val -63305"/>
            <a:gd name="adj2" fmla="val 4552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・「軽減税率（消費税</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8</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％）適用」となる場合は、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緑色セルの欄に対象となる金額を枠外（赤枠）で積算してください。</a:t>
          </a: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積算された合計金額が自動入力されます。</a:t>
          </a: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a:p>
          <a:pPr algn="l">
            <a:lnSpc>
              <a:spcPts val="8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536986</xdr:colOff>
      <xdr:row>9</xdr:row>
      <xdr:rowOff>160534</xdr:rowOff>
    </xdr:from>
    <xdr:to>
      <xdr:col>26</xdr:col>
      <xdr:colOff>717805</xdr:colOff>
      <xdr:row>10</xdr:row>
      <xdr:rowOff>264584</xdr:rowOff>
    </xdr:to>
    <xdr:sp macro="" textlink="">
      <xdr:nvSpPr>
        <xdr:cNvPr id="3" name="四角形吹き出し 2">
          <a:extLst>
            <a:ext uri="{FF2B5EF4-FFF2-40B4-BE49-F238E27FC236}">
              <a16:creationId xmlns:a16="http://schemas.microsoft.com/office/drawing/2014/main" id="{03CE0D94-8FE8-4BAA-89C9-04106F9804CB}"/>
            </a:ext>
          </a:extLst>
        </xdr:cNvPr>
        <xdr:cNvSpPr/>
      </xdr:nvSpPr>
      <xdr:spPr>
        <a:xfrm>
          <a:off x="11077139" y="3671237"/>
          <a:ext cx="3591360" cy="816098"/>
        </a:xfrm>
        <a:prstGeom prst="wedgeRectCallout">
          <a:avLst>
            <a:gd name="adj1" fmla="val -30522"/>
            <a:gd name="adj2" fmla="val -8707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p>
        <a:p>
          <a:pPr>
            <a:lnSpc>
              <a:spcPts val="1200"/>
            </a:lnSpc>
          </a:pPr>
          <a:endParaRPr kumimoji="1" lang="ja-JP" altLang="en-US" sz="105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61072</xdr:colOff>
      <xdr:row>9</xdr:row>
      <xdr:rowOff>135030</xdr:rowOff>
    </xdr:from>
    <xdr:to>
      <xdr:col>2</xdr:col>
      <xdr:colOff>637098</xdr:colOff>
      <xdr:row>13</xdr:row>
      <xdr:rowOff>169332</xdr:rowOff>
    </xdr:to>
    <xdr:sp macro="" textlink="">
      <xdr:nvSpPr>
        <xdr:cNvPr id="5" name="四角形吹き出し 4">
          <a:extLst>
            <a:ext uri="{FF2B5EF4-FFF2-40B4-BE49-F238E27FC236}">
              <a16:creationId xmlns:a16="http://schemas.microsoft.com/office/drawing/2014/main" id="{D700AC35-DF40-4323-8323-7063A340A859}"/>
            </a:ext>
          </a:extLst>
        </xdr:cNvPr>
        <xdr:cNvSpPr/>
      </xdr:nvSpPr>
      <xdr:spPr>
        <a:xfrm>
          <a:off x="1151155" y="3638113"/>
          <a:ext cx="1412590" cy="2912969"/>
        </a:xfrm>
        <a:prstGeom prst="wedgeRectCallout">
          <a:avLst>
            <a:gd name="adj1" fmla="val -34997"/>
            <a:gd name="adj2" fmla="val -6300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「雇用形態」の欄は、直雇用、出向者、派遣職員、その他の区分を記入してください。（ドロップダウンリストで選択）</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その他を選択した場合は、備考欄に雇用形態を記入してください。</a:t>
          </a:r>
        </a:p>
      </xdr:txBody>
    </xdr:sp>
    <xdr:clientData/>
  </xdr:twoCellAnchor>
  <xdr:twoCellAnchor>
    <xdr:from>
      <xdr:col>3</xdr:col>
      <xdr:colOff>69701</xdr:colOff>
      <xdr:row>9</xdr:row>
      <xdr:rowOff>141755</xdr:rowOff>
    </xdr:from>
    <xdr:to>
      <xdr:col>7</xdr:col>
      <xdr:colOff>266460</xdr:colOff>
      <xdr:row>12</xdr:row>
      <xdr:rowOff>115657</xdr:rowOff>
    </xdr:to>
    <xdr:sp macro="" textlink="">
      <xdr:nvSpPr>
        <xdr:cNvPr id="6" name="四角形吹き出し 5">
          <a:extLst>
            <a:ext uri="{FF2B5EF4-FFF2-40B4-BE49-F238E27FC236}">
              <a16:creationId xmlns:a16="http://schemas.microsoft.com/office/drawing/2014/main" id="{E0477068-ACA4-448B-9109-E42AC7A1F017}"/>
            </a:ext>
          </a:extLst>
        </xdr:cNvPr>
        <xdr:cNvSpPr/>
      </xdr:nvSpPr>
      <xdr:spPr>
        <a:xfrm>
          <a:off x="2681879" y="3644838"/>
          <a:ext cx="1401384" cy="2140510"/>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「単位」の欄には、本給単価の単位（時間、日、月）を記入してください。（ドロップダウンリストで選択）</a:t>
          </a:r>
        </a:p>
      </xdr:txBody>
    </xdr:sp>
    <xdr:clientData/>
  </xdr:twoCellAnchor>
  <xdr:twoCellAnchor>
    <xdr:from>
      <xdr:col>8</xdr:col>
      <xdr:colOff>261208</xdr:colOff>
      <xdr:row>9</xdr:row>
      <xdr:rowOff>289211</xdr:rowOff>
    </xdr:from>
    <xdr:to>
      <xdr:col>16</xdr:col>
      <xdr:colOff>414685</xdr:colOff>
      <xdr:row>11</xdr:row>
      <xdr:rowOff>654320</xdr:rowOff>
    </xdr:to>
    <xdr:sp macro="" textlink="">
      <xdr:nvSpPr>
        <xdr:cNvPr id="7" name="四角形吹き出し 6">
          <a:extLst>
            <a:ext uri="{FF2B5EF4-FFF2-40B4-BE49-F238E27FC236}">
              <a16:creationId xmlns:a16="http://schemas.microsoft.com/office/drawing/2014/main" id="{65D3CE20-1466-4CC7-A50C-65BA2CF59784}"/>
            </a:ext>
          </a:extLst>
        </xdr:cNvPr>
        <xdr:cNvSpPr/>
      </xdr:nvSpPr>
      <xdr:spPr>
        <a:xfrm>
          <a:off x="4371351" y="3790389"/>
          <a:ext cx="2435599" cy="1806326"/>
        </a:xfrm>
        <a:prstGeom prst="wedgeRectCallout">
          <a:avLst>
            <a:gd name="adj1" fmla="val -16937"/>
            <a:gd name="adj2" fmla="val -7716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「従事月数・日数・時間数」の欄には、本給単位に合わせて、単位が月額の場合は該当する月に</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を、日額の場合には日数、時間給の場合には時間数を記入してください。</a:t>
          </a:r>
        </a:p>
      </xdr:txBody>
    </xdr:sp>
    <xdr:clientData/>
  </xdr:twoCellAnchor>
  <xdr:twoCellAnchor>
    <xdr:from>
      <xdr:col>17</xdr:col>
      <xdr:colOff>294428</xdr:colOff>
      <xdr:row>9</xdr:row>
      <xdr:rowOff>161714</xdr:rowOff>
    </xdr:from>
    <xdr:to>
      <xdr:col>22</xdr:col>
      <xdr:colOff>339317</xdr:colOff>
      <xdr:row>11</xdr:row>
      <xdr:rowOff>74090</xdr:rowOff>
    </xdr:to>
    <xdr:sp macro="" textlink="">
      <xdr:nvSpPr>
        <xdr:cNvPr id="8" name="四角形吹き出し 7">
          <a:extLst>
            <a:ext uri="{FF2B5EF4-FFF2-40B4-BE49-F238E27FC236}">
              <a16:creationId xmlns:a16="http://schemas.microsoft.com/office/drawing/2014/main" id="{F174E110-1F15-4AF4-8479-5BE75CDD03B9}"/>
            </a:ext>
          </a:extLst>
        </xdr:cNvPr>
        <xdr:cNvSpPr/>
      </xdr:nvSpPr>
      <xdr:spPr>
        <a:xfrm>
          <a:off x="7291916" y="3672417"/>
          <a:ext cx="3591360" cy="1344083"/>
        </a:xfrm>
        <a:prstGeom prst="wedgeRectCallout">
          <a:avLst>
            <a:gd name="adj1" fmla="val -6063"/>
            <a:gd name="adj2" fmla="val -6614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u="none">
              <a:solidFill>
                <a:sysClr val="windowText" lastClr="000000"/>
              </a:solidFill>
              <a:latin typeface="ＭＳ ゴシック" panose="020B0609070205080204" pitchFamily="49" charset="-128"/>
              <a:ea typeface="ＭＳ ゴシック" panose="020B0609070205080204" pitchFamily="49" charset="-128"/>
            </a:rPr>
            <a:t>・業務計画書にて積算していない超過勤務は原則として認められません。超過勤務の予定がある場合は、必ず記入してください。</a:t>
          </a:r>
        </a:p>
        <a:p>
          <a:pPr>
            <a:lnSpc>
              <a:spcPts val="1100"/>
            </a:lnSpc>
          </a:pPr>
          <a:endParaRPr kumimoji="1" lang="ja-JP" altLang="en-US" sz="105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329142</xdr:colOff>
      <xdr:row>13</xdr:row>
      <xdr:rowOff>391583</xdr:rowOff>
    </xdr:from>
    <xdr:to>
      <xdr:col>17</xdr:col>
      <xdr:colOff>241518</xdr:colOff>
      <xdr:row>14</xdr:row>
      <xdr:rowOff>623347</xdr:rowOff>
    </xdr:to>
    <xdr:sp macro="" textlink="">
      <xdr:nvSpPr>
        <xdr:cNvPr id="9" name="四角形吹き出し 4">
          <a:extLst>
            <a:ext uri="{FF2B5EF4-FFF2-40B4-BE49-F238E27FC236}">
              <a16:creationId xmlns:a16="http://schemas.microsoft.com/office/drawing/2014/main" id="{A83909FA-4791-404B-B138-9A85D2095399}"/>
            </a:ext>
          </a:extLst>
        </xdr:cNvPr>
        <xdr:cNvSpPr/>
      </xdr:nvSpPr>
      <xdr:spPr>
        <a:xfrm>
          <a:off x="2254250" y="6773333"/>
          <a:ext cx="4984751" cy="941917"/>
        </a:xfrm>
        <a:prstGeom prst="wedgeRectCallout">
          <a:avLst>
            <a:gd name="adj1" fmla="val 46672"/>
            <a:gd name="adj2" fmla="val 11456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1910637</xdr:colOff>
      <xdr:row>10</xdr:row>
      <xdr:rowOff>45141</xdr:rowOff>
    </xdr:from>
    <xdr:to>
      <xdr:col>3</xdr:col>
      <xdr:colOff>2792905</xdr:colOff>
      <xdr:row>13</xdr:row>
      <xdr:rowOff>28575</xdr:rowOff>
    </xdr:to>
    <xdr:sp macro="" textlink="">
      <xdr:nvSpPr>
        <xdr:cNvPr id="4" name="四角形吹き出し 3">
          <a:extLst>
            <a:ext uri="{FF2B5EF4-FFF2-40B4-BE49-F238E27FC236}">
              <a16:creationId xmlns:a16="http://schemas.microsoft.com/office/drawing/2014/main" id="{79E6ED25-D60F-44E2-A151-0F75760CA5B4}"/>
            </a:ext>
          </a:extLst>
        </xdr:cNvPr>
        <xdr:cNvSpPr/>
      </xdr:nvSpPr>
      <xdr:spPr>
        <a:xfrm>
          <a:off x="3320337" y="2378766"/>
          <a:ext cx="3851987" cy="726384"/>
        </a:xfrm>
        <a:prstGeom prst="wedgeRectCallout">
          <a:avLst>
            <a:gd name="adj1" fmla="val -37394"/>
            <a:gd name="adj2" fmla="val -10201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449580</xdr:colOff>
      <xdr:row>17</xdr:row>
      <xdr:rowOff>57150</xdr:rowOff>
    </xdr:from>
    <xdr:to>
      <xdr:col>5</xdr:col>
      <xdr:colOff>1483901</xdr:colOff>
      <xdr:row>20</xdr:row>
      <xdr:rowOff>228600</xdr:rowOff>
    </xdr:to>
    <xdr:sp macro="" textlink="">
      <xdr:nvSpPr>
        <xdr:cNvPr id="3" name="四角形吹き出し 4">
          <a:extLst>
            <a:ext uri="{FF2B5EF4-FFF2-40B4-BE49-F238E27FC236}">
              <a16:creationId xmlns:a16="http://schemas.microsoft.com/office/drawing/2014/main" id="{B971F1C5-5758-4F9B-BE1A-CE92C38F6A38}"/>
            </a:ext>
          </a:extLst>
        </xdr:cNvPr>
        <xdr:cNvSpPr/>
      </xdr:nvSpPr>
      <xdr:spPr>
        <a:xfrm>
          <a:off x="4829175" y="4124325"/>
          <a:ext cx="4810125" cy="914400"/>
        </a:xfrm>
        <a:prstGeom prst="wedgeRectCallout">
          <a:avLst>
            <a:gd name="adj1" fmla="val -1706"/>
            <a:gd name="adj2" fmla="val -6546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300652</xdr:colOff>
      <xdr:row>21</xdr:row>
      <xdr:rowOff>11366</xdr:rowOff>
    </xdr:from>
    <xdr:to>
      <xdr:col>8</xdr:col>
      <xdr:colOff>659118</xdr:colOff>
      <xdr:row>23</xdr:row>
      <xdr:rowOff>3713</xdr:rowOff>
    </xdr:to>
    <xdr:sp macro="" textlink="">
      <xdr:nvSpPr>
        <xdr:cNvPr id="4" name="四角形吹き出し 3">
          <a:extLst>
            <a:ext uri="{FF2B5EF4-FFF2-40B4-BE49-F238E27FC236}">
              <a16:creationId xmlns:a16="http://schemas.microsoft.com/office/drawing/2014/main" id="{AE3E795E-9275-4839-B99A-789D6EA7D76F}"/>
            </a:ext>
          </a:extLst>
        </xdr:cNvPr>
        <xdr:cNvSpPr/>
      </xdr:nvSpPr>
      <xdr:spPr>
        <a:xfrm>
          <a:off x="2342028" y="6822862"/>
          <a:ext cx="3922060" cy="662668"/>
        </a:xfrm>
        <a:prstGeom prst="wedgeRectCallout">
          <a:avLst>
            <a:gd name="adj1" fmla="val 6853"/>
            <a:gd name="adj2" fmla="val -30753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9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9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8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ja-JP" altLang="en-US"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ja-JP" altLang="en-US" sz="1050" u="none">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ja-JP" altLang="en-US" sz="105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125554</xdr:colOff>
      <xdr:row>16</xdr:row>
      <xdr:rowOff>102371</xdr:rowOff>
    </xdr:from>
    <xdr:to>
      <xdr:col>1</xdr:col>
      <xdr:colOff>694299</xdr:colOff>
      <xdr:row>20</xdr:row>
      <xdr:rowOff>106481</xdr:rowOff>
    </xdr:to>
    <xdr:sp macro="" textlink="">
      <xdr:nvSpPr>
        <xdr:cNvPr id="5" name="四角形吹き出し 4">
          <a:extLst>
            <a:ext uri="{FF2B5EF4-FFF2-40B4-BE49-F238E27FC236}">
              <a16:creationId xmlns:a16="http://schemas.microsoft.com/office/drawing/2014/main" id="{0CE5F68E-6729-4C05-BB88-F4FA8D4FA481}"/>
            </a:ext>
          </a:extLst>
        </xdr:cNvPr>
        <xdr:cNvSpPr/>
      </xdr:nvSpPr>
      <xdr:spPr>
        <a:xfrm>
          <a:off x="131269" y="5213934"/>
          <a:ext cx="1592418" cy="1358315"/>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「行程」の欄には、起点と終点を記入してください。</a:t>
          </a:r>
        </a:p>
      </xdr:txBody>
    </xdr:sp>
    <xdr:clientData/>
  </xdr:twoCellAnchor>
  <xdr:twoCellAnchor>
    <xdr:from>
      <xdr:col>1</xdr:col>
      <xdr:colOff>849068</xdr:colOff>
      <xdr:row>16</xdr:row>
      <xdr:rowOff>98690</xdr:rowOff>
    </xdr:from>
    <xdr:to>
      <xdr:col>4</xdr:col>
      <xdr:colOff>535193</xdr:colOff>
      <xdr:row>20</xdr:row>
      <xdr:rowOff>25982</xdr:rowOff>
    </xdr:to>
    <xdr:sp macro="" textlink="">
      <xdr:nvSpPr>
        <xdr:cNvPr id="6" name="四角形吹き出し 5">
          <a:extLst>
            <a:ext uri="{FF2B5EF4-FFF2-40B4-BE49-F238E27FC236}">
              <a16:creationId xmlns:a16="http://schemas.microsoft.com/office/drawing/2014/main" id="{E42C6A4A-FC79-47C2-9254-9410196CD4F8}"/>
            </a:ext>
          </a:extLst>
        </xdr:cNvPr>
        <xdr:cNvSpPr/>
      </xdr:nvSpPr>
      <xdr:spPr>
        <a:xfrm>
          <a:off x="1866898" y="5210253"/>
          <a:ext cx="1566903" cy="1273950"/>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「日程」の欄には、○泊○日、日帰り等を記入してください。</a:t>
          </a:r>
        </a:p>
      </xdr:txBody>
    </xdr:sp>
    <xdr:clientData/>
  </xdr:twoCellAnchor>
  <xdr:twoCellAnchor>
    <xdr:from>
      <xdr:col>13</xdr:col>
      <xdr:colOff>103781</xdr:colOff>
      <xdr:row>16</xdr:row>
      <xdr:rowOff>166245</xdr:rowOff>
    </xdr:from>
    <xdr:to>
      <xdr:col>14</xdr:col>
      <xdr:colOff>590836</xdr:colOff>
      <xdr:row>20</xdr:row>
      <xdr:rowOff>174411</xdr:rowOff>
    </xdr:to>
    <xdr:sp macro="" textlink="">
      <xdr:nvSpPr>
        <xdr:cNvPr id="7" name="四角形吹き出し 6">
          <a:extLst>
            <a:ext uri="{FF2B5EF4-FFF2-40B4-BE49-F238E27FC236}">
              <a16:creationId xmlns:a16="http://schemas.microsoft.com/office/drawing/2014/main" id="{98C3C069-151A-4646-A239-2FE5BB4C9EDA}"/>
            </a:ext>
          </a:extLst>
        </xdr:cNvPr>
        <xdr:cNvSpPr/>
      </xdr:nvSpPr>
      <xdr:spPr>
        <a:xfrm>
          <a:off x="9320731" y="5277808"/>
          <a:ext cx="1407523" cy="1352872"/>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「時期」の欄には、予定の日程を記入してください。</a:t>
          </a:r>
        </a:p>
      </xdr:txBody>
    </xdr:sp>
    <xdr:clientData/>
  </xdr:twoCellAnchor>
  <xdr:twoCellAnchor>
    <xdr:from>
      <xdr:col>8</xdr:col>
      <xdr:colOff>207903</xdr:colOff>
      <xdr:row>16</xdr:row>
      <xdr:rowOff>189757</xdr:rowOff>
    </xdr:from>
    <xdr:to>
      <xdr:col>12</xdr:col>
      <xdr:colOff>344802</xdr:colOff>
      <xdr:row>20</xdr:row>
      <xdr:rowOff>44824</xdr:rowOff>
    </xdr:to>
    <xdr:sp macro="" textlink="">
      <xdr:nvSpPr>
        <xdr:cNvPr id="8" name="四角形吹き出し 7">
          <a:extLst>
            <a:ext uri="{FF2B5EF4-FFF2-40B4-BE49-F238E27FC236}">
              <a16:creationId xmlns:a16="http://schemas.microsoft.com/office/drawing/2014/main" id="{566A5545-DFD8-4E2F-A546-FF1088FFF3FB}"/>
            </a:ext>
          </a:extLst>
        </xdr:cNvPr>
        <xdr:cNvSpPr/>
      </xdr:nvSpPr>
      <xdr:spPr>
        <a:xfrm>
          <a:off x="5680184" y="5310845"/>
          <a:ext cx="2902861" cy="1199773"/>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0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1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「交通費」の欄には、外国旅費の場合は、航空運賃</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国内運賃等消費税課税分を分けて表示し、合計金額を記入してください。</a:t>
          </a:r>
        </a:p>
      </xdr:txBody>
    </xdr:sp>
    <xdr:clientData/>
  </xdr:twoCellAnchor>
  <xdr:twoCellAnchor>
    <xdr:from>
      <xdr:col>15</xdr:col>
      <xdr:colOff>203592</xdr:colOff>
      <xdr:row>16</xdr:row>
      <xdr:rowOff>153775</xdr:rowOff>
    </xdr:from>
    <xdr:to>
      <xdr:col>16</xdr:col>
      <xdr:colOff>106336</xdr:colOff>
      <xdr:row>20</xdr:row>
      <xdr:rowOff>104073</xdr:rowOff>
    </xdr:to>
    <xdr:sp macro="" textlink="">
      <xdr:nvSpPr>
        <xdr:cNvPr id="9" name="四角形吹き出し 8">
          <a:extLst>
            <a:ext uri="{FF2B5EF4-FFF2-40B4-BE49-F238E27FC236}">
              <a16:creationId xmlns:a16="http://schemas.microsoft.com/office/drawing/2014/main" id="{12203124-EA15-40B8-BB17-F85AD6C60DF5}"/>
            </a:ext>
          </a:extLst>
        </xdr:cNvPr>
        <xdr:cNvSpPr/>
      </xdr:nvSpPr>
      <xdr:spPr>
        <a:xfrm>
          <a:off x="11786664" y="5267243"/>
          <a:ext cx="3117160" cy="1293001"/>
        </a:xfrm>
        <a:prstGeom prst="wedgeRectCallout">
          <a:avLst>
            <a:gd name="adj1" fmla="val -32749"/>
            <a:gd name="adj2" fmla="val -6845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「目的」には、出張者名・人数（教員と学生の内訳等）、当日面会する担当者名・人数、業務計画書のどの部分に当たるか等内容について、具体的に予定を記入してください。</a:t>
          </a:r>
        </a:p>
      </xdr:txBody>
    </xdr:sp>
    <xdr:clientData/>
  </xdr:twoCellAnchor>
  <xdr:twoCellAnchor>
    <xdr:from>
      <xdr:col>13</xdr:col>
      <xdr:colOff>188370</xdr:colOff>
      <xdr:row>29</xdr:row>
      <xdr:rowOff>186913</xdr:rowOff>
    </xdr:from>
    <xdr:to>
      <xdr:col>15</xdr:col>
      <xdr:colOff>2821954</xdr:colOff>
      <xdr:row>32</xdr:row>
      <xdr:rowOff>248271</xdr:rowOff>
    </xdr:to>
    <xdr:sp macro="" textlink="">
      <xdr:nvSpPr>
        <xdr:cNvPr id="10" name="四角形吹き出し 4">
          <a:extLst>
            <a:ext uri="{FF2B5EF4-FFF2-40B4-BE49-F238E27FC236}">
              <a16:creationId xmlns:a16="http://schemas.microsoft.com/office/drawing/2014/main" id="{57B01BDA-B55B-429A-AF12-86F5376B0705}"/>
            </a:ext>
          </a:extLst>
        </xdr:cNvPr>
        <xdr:cNvSpPr/>
      </xdr:nvSpPr>
      <xdr:spPr>
        <a:xfrm>
          <a:off x="9547411" y="9670675"/>
          <a:ext cx="4984751" cy="1086970"/>
        </a:xfrm>
        <a:prstGeom prst="wedgeRectCallout">
          <a:avLst>
            <a:gd name="adj1" fmla="val -57074"/>
            <a:gd name="adj2" fmla="val 9224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青色セルの欄に対象となる金額を枠外（赤枠）で積算してください。</a:t>
          </a:r>
        </a:p>
        <a:p>
          <a:pPr>
            <a:lnSpc>
              <a:spcPts val="10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積算された合計金額が自動入力されます。</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902583</xdr:colOff>
      <xdr:row>5</xdr:row>
      <xdr:rowOff>125567</xdr:rowOff>
    </xdr:from>
    <xdr:to>
      <xdr:col>6</xdr:col>
      <xdr:colOff>596510</xdr:colOff>
      <xdr:row>8</xdr:row>
      <xdr:rowOff>138642</xdr:rowOff>
    </xdr:to>
    <xdr:sp macro="" textlink="">
      <xdr:nvSpPr>
        <xdr:cNvPr id="11" name="四角形吹き出し 10">
          <a:extLst>
            <a:ext uri="{FF2B5EF4-FFF2-40B4-BE49-F238E27FC236}">
              <a16:creationId xmlns:a16="http://schemas.microsoft.com/office/drawing/2014/main" id="{4DC47F91-A565-4E61-8DC5-AAAEEB944609}"/>
            </a:ext>
          </a:extLst>
        </xdr:cNvPr>
        <xdr:cNvSpPr/>
      </xdr:nvSpPr>
      <xdr:spPr>
        <a:xfrm>
          <a:off x="5289798" y="1320425"/>
          <a:ext cx="4753786" cy="1156075"/>
        </a:xfrm>
        <a:prstGeom prst="wedgeRectCallout">
          <a:avLst>
            <a:gd name="adj1" fmla="val -5196"/>
            <a:gd name="adj2" fmla="val -6878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p>
        <a:p>
          <a:pPr>
            <a:lnSpc>
              <a:spcPts val="12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・各種別の「用途・目的」の所には、できるだけ具体的に内容を記入してください。</a:t>
          </a:r>
        </a:p>
      </xdr:txBody>
    </xdr:sp>
    <xdr:clientData/>
  </xdr:twoCellAnchor>
  <xdr:twoCellAnchor>
    <xdr:from>
      <xdr:col>4</xdr:col>
      <xdr:colOff>154940</xdr:colOff>
      <xdr:row>20</xdr:row>
      <xdr:rowOff>84668</xdr:rowOff>
    </xdr:from>
    <xdr:to>
      <xdr:col>6</xdr:col>
      <xdr:colOff>755988</xdr:colOff>
      <xdr:row>24</xdr:row>
      <xdr:rowOff>127001</xdr:rowOff>
    </xdr:to>
    <xdr:sp macro="" textlink="">
      <xdr:nvSpPr>
        <xdr:cNvPr id="6" name="四角形吹き出し 4">
          <a:extLst>
            <a:ext uri="{FF2B5EF4-FFF2-40B4-BE49-F238E27FC236}">
              <a16:creationId xmlns:a16="http://schemas.microsoft.com/office/drawing/2014/main" id="{43CBA71F-78B8-4B62-920B-AC126CF0F2C3}"/>
            </a:ext>
          </a:extLst>
        </xdr:cNvPr>
        <xdr:cNvSpPr/>
      </xdr:nvSpPr>
      <xdr:spPr>
        <a:xfrm>
          <a:off x="5513917" y="5905501"/>
          <a:ext cx="4677836" cy="1386417"/>
        </a:xfrm>
        <a:prstGeom prst="wedgeRectCallout">
          <a:avLst>
            <a:gd name="adj1" fmla="val -57034"/>
            <a:gd name="adj2" fmla="val -2446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a:t>
          </a:r>
          <a:r>
            <a:rPr kumimoji="1" lang="ja-JP" altLang="ja-JP" sz="1100">
              <a:solidFill>
                <a:schemeClr val="lt1"/>
              </a:solidFill>
              <a:effectLst/>
              <a:latin typeface="+mn-lt"/>
              <a:ea typeface="+mn-ea"/>
              <a:cs typeface="+mn-cs"/>
            </a:rPr>
            <a:t>「</a:t>
          </a:r>
          <a:r>
            <a:rPr kumimoji="1" lang="ja-JP" altLang="ja-JP" sz="1100">
              <a:solidFill>
                <a:sysClr val="windowText" lastClr="000000"/>
              </a:solidFill>
              <a:effectLst/>
              <a:latin typeface="+mn-lt"/>
              <a:ea typeface="+mn-ea"/>
              <a:cs typeface="+mn-cs"/>
            </a:rPr>
            <a:t>軽減税率（消費税</a:t>
          </a:r>
          <a:r>
            <a:rPr kumimoji="1" lang="en-US" altLang="ja-JP" sz="1100">
              <a:solidFill>
                <a:sysClr val="windowText" lastClr="000000"/>
              </a:solidFill>
              <a:effectLst/>
              <a:latin typeface="+mn-lt"/>
              <a:ea typeface="+mn-ea"/>
              <a:cs typeface="+mn-cs"/>
            </a:rPr>
            <a:t>8</a:t>
          </a:r>
          <a:r>
            <a:rPr kumimoji="1" lang="ja-JP" altLang="ja-JP" sz="1100">
              <a:solidFill>
                <a:sysClr val="windowText" lastClr="000000"/>
              </a:solidFill>
              <a:effectLst/>
              <a:latin typeface="+mn-lt"/>
              <a:ea typeface="+mn-ea"/>
              <a:cs typeface="+mn-cs"/>
            </a:rPr>
            <a:t>％）適用」</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緑色セルの欄に対象となる金額の合計額を記入をしてください。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・「不・非課税取引」となる場合は、</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青色セルの欄に対象となる金額の合計額を記入をしてください。</a:t>
          </a:r>
        </a:p>
        <a:p>
          <a:pPr algn="l">
            <a:lnSpc>
              <a:spcPts val="900"/>
            </a:lnSpc>
          </a:pPr>
          <a:endParaRPr kumimoji="1" lang="ja-JP" altLang="en-US" sz="105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A1:L160"/>
  <sheetViews>
    <sheetView tabSelected="1" view="pageBreakPreview" zoomScaleNormal="100" zoomScaleSheetLayoutView="100" workbookViewId="0">
      <selection activeCell="A3" sqref="A3:B3"/>
    </sheetView>
  </sheetViews>
  <sheetFormatPr defaultColWidth="8.875" defaultRowHeight="13.5" x14ac:dyDescent="0.15"/>
  <cols>
    <col min="1" max="1" width="2.75" style="1" customWidth="1"/>
    <col min="2" max="2" width="22.75" style="1" customWidth="1"/>
    <col min="3" max="3" width="14.625" style="1" customWidth="1"/>
    <col min="4" max="4" width="9.75" style="1" customWidth="1"/>
    <col min="5" max="5" width="24.625" style="1" customWidth="1"/>
    <col min="6" max="6" width="15.875" style="1" customWidth="1"/>
    <col min="7" max="7" width="21.875" style="1" customWidth="1"/>
    <col min="8" max="8" width="15.875" style="1" customWidth="1"/>
    <col min="9" max="10" width="8.875" style="6" customWidth="1"/>
    <col min="11" max="11" width="8.875" style="1"/>
    <col min="12" max="12" width="8.875" style="175"/>
    <col min="13" max="16384" width="8.875" style="1"/>
  </cols>
  <sheetData>
    <row r="1" spans="1:8" ht="14.25" x14ac:dyDescent="0.15">
      <c r="A1" s="190" t="s">
        <v>210</v>
      </c>
      <c r="B1" s="191"/>
      <c r="C1" s="192" t="s">
        <v>209</v>
      </c>
    </row>
    <row r="2" spans="1:8" ht="15.75" customHeight="1" x14ac:dyDescent="0.15">
      <c r="H2" s="1" t="s">
        <v>38</v>
      </c>
    </row>
    <row r="3" spans="1:8" ht="30" customHeight="1" x14ac:dyDescent="0.15">
      <c r="A3" s="201" t="s">
        <v>76</v>
      </c>
      <c r="B3" s="201"/>
      <c r="C3" s="198" t="s">
        <v>0</v>
      </c>
      <c r="D3" s="199"/>
      <c r="E3" s="4" t="s">
        <v>119</v>
      </c>
      <c r="F3" s="168" t="s">
        <v>195</v>
      </c>
      <c r="G3" s="155" t="s">
        <v>118</v>
      </c>
      <c r="H3" s="7" t="s">
        <v>12</v>
      </c>
    </row>
    <row r="4" spans="1:8" ht="15.6" customHeight="1" x14ac:dyDescent="0.15">
      <c r="A4" s="203" t="s">
        <v>77</v>
      </c>
      <c r="B4" s="206" t="s">
        <v>39</v>
      </c>
      <c r="C4" s="193" t="s">
        <v>1</v>
      </c>
      <c r="D4" s="193"/>
      <c r="E4" s="131">
        <f>設備備品費!F15</f>
        <v>275000</v>
      </c>
      <c r="F4" s="154"/>
      <c r="G4" s="156">
        <f>設備備品費!F16</f>
        <v>0</v>
      </c>
      <c r="H4" s="36"/>
    </row>
    <row r="5" spans="1:8" ht="15.6" customHeight="1" x14ac:dyDescent="0.15">
      <c r="A5" s="204"/>
      <c r="B5" s="206"/>
      <c r="C5" s="193" t="s">
        <v>40</v>
      </c>
      <c r="D5" s="193"/>
      <c r="E5" s="131">
        <f>消耗品費!F29</f>
        <v>1145240</v>
      </c>
      <c r="F5" s="152">
        <f>消耗品費!F30</f>
        <v>2160</v>
      </c>
      <c r="G5" s="156">
        <f>消耗品費!F31</f>
        <v>0</v>
      </c>
      <c r="H5" s="36"/>
    </row>
    <row r="6" spans="1:8" ht="16.149999999999999" customHeight="1" x14ac:dyDescent="0.15">
      <c r="A6" s="204"/>
      <c r="B6" s="207"/>
      <c r="C6" s="201" t="s">
        <v>2</v>
      </c>
      <c r="D6" s="201"/>
      <c r="E6" s="132">
        <f>SUM(E4:E5)</f>
        <v>1420240</v>
      </c>
      <c r="F6" s="154"/>
      <c r="G6" s="157">
        <f>SUM(G4:G5)</f>
        <v>0</v>
      </c>
      <c r="H6" s="37"/>
    </row>
    <row r="7" spans="1:8" ht="16.149999999999999" customHeight="1" x14ac:dyDescent="0.15">
      <c r="A7" s="204"/>
      <c r="B7" s="193" t="s">
        <v>42</v>
      </c>
      <c r="C7" s="196" t="s">
        <v>3</v>
      </c>
      <c r="D7" s="197"/>
      <c r="E7" s="131">
        <f>人件費!Z16</f>
        <v>1425000</v>
      </c>
      <c r="F7" s="154"/>
      <c r="G7" s="156">
        <f>人件費!Z17</f>
        <v>949000</v>
      </c>
      <c r="H7" s="36"/>
    </row>
    <row r="8" spans="1:8" ht="16.149999999999999" customHeight="1" x14ac:dyDescent="0.15">
      <c r="A8" s="204"/>
      <c r="B8" s="193"/>
      <c r="C8" s="196" t="s">
        <v>41</v>
      </c>
      <c r="D8" s="197"/>
      <c r="E8" s="131">
        <f>謝金!$E$16</f>
        <v>300000</v>
      </c>
      <c r="F8" s="154"/>
      <c r="G8" s="156">
        <f>謝金!$E$17</f>
        <v>200000</v>
      </c>
      <c r="H8" s="36"/>
    </row>
    <row r="9" spans="1:8" ht="16.149999999999999" customHeight="1" x14ac:dyDescent="0.15">
      <c r="A9" s="204"/>
      <c r="B9" s="193"/>
      <c r="C9" s="198" t="s">
        <v>2</v>
      </c>
      <c r="D9" s="199"/>
      <c r="E9" s="131">
        <f>SUM(E7:E8)</f>
        <v>1725000</v>
      </c>
      <c r="F9" s="154"/>
      <c r="G9" s="156">
        <f>SUM(G7:G8)</f>
        <v>1149000</v>
      </c>
      <c r="H9" s="36"/>
    </row>
    <row r="10" spans="1:8" ht="16.149999999999999" customHeight="1" x14ac:dyDescent="0.15">
      <c r="A10" s="204"/>
      <c r="B10" s="14" t="s">
        <v>43</v>
      </c>
      <c r="C10" s="196" t="s">
        <v>43</v>
      </c>
      <c r="D10" s="197"/>
      <c r="E10" s="131">
        <f>旅費!M33</f>
        <v>700000</v>
      </c>
      <c r="F10" s="154"/>
      <c r="G10" s="156">
        <f>旅費!M34</f>
        <v>544100</v>
      </c>
      <c r="H10" s="36"/>
    </row>
    <row r="11" spans="1:8" ht="16.149999999999999" customHeight="1" x14ac:dyDescent="0.15">
      <c r="A11" s="204"/>
      <c r="B11" s="208" t="s">
        <v>45</v>
      </c>
      <c r="C11" s="193" t="s">
        <v>44</v>
      </c>
      <c r="D11" s="193"/>
      <c r="E11" s="131">
        <f>その他!D7</f>
        <v>16500</v>
      </c>
      <c r="F11" s="154"/>
      <c r="G11" s="156">
        <f>その他!D8</f>
        <v>0</v>
      </c>
      <c r="H11" s="36"/>
    </row>
    <row r="12" spans="1:8" ht="16.149999999999999" customHeight="1" x14ac:dyDescent="0.15">
      <c r="A12" s="204"/>
      <c r="B12" s="209"/>
      <c r="C12" s="193" t="s">
        <v>5</v>
      </c>
      <c r="D12" s="193"/>
      <c r="E12" s="131">
        <f>その他!D14</f>
        <v>132000</v>
      </c>
      <c r="F12" s="154"/>
      <c r="G12" s="156">
        <f>その他!D15</f>
        <v>0</v>
      </c>
      <c r="H12" s="36"/>
    </row>
    <row r="13" spans="1:8" ht="16.149999999999999" customHeight="1" x14ac:dyDescent="0.15">
      <c r="A13" s="204"/>
      <c r="B13" s="209"/>
      <c r="C13" s="193" t="s">
        <v>73</v>
      </c>
      <c r="D13" s="193"/>
      <c r="E13" s="132">
        <f>その他!D21</f>
        <v>220000</v>
      </c>
      <c r="F13" s="153">
        <f>その他!D22</f>
        <v>0</v>
      </c>
      <c r="G13" s="157">
        <f>その他!D23</f>
        <v>0</v>
      </c>
      <c r="H13" s="37"/>
    </row>
    <row r="14" spans="1:8" ht="16.149999999999999" customHeight="1" x14ac:dyDescent="0.15">
      <c r="A14" s="204"/>
      <c r="B14" s="209"/>
      <c r="C14" s="193" t="s">
        <v>4</v>
      </c>
      <c r="D14" s="193"/>
      <c r="E14" s="131">
        <f>その他!D29</f>
        <v>55000</v>
      </c>
      <c r="F14" s="154"/>
      <c r="G14" s="156">
        <f>その他!D30</f>
        <v>0</v>
      </c>
      <c r="H14" s="36"/>
    </row>
    <row r="15" spans="1:8" ht="16.149999999999999" customHeight="1" x14ac:dyDescent="0.15">
      <c r="A15" s="204"/>
      <c r="B15" s="209"/>
      <c r="C15" s="193" t="s">
        <v>6</v>
      </c>
      <c r="D15" s="193"/>
      <c r="E15" s="131">
        <f>その他!D36</f>
        <v>17600</v>
      </c>
      <c r="F15" s="154"/>
      <c r="G15" s="156">
        <f>その他!D37</f>
        <v>0</v>
      </c>
      <c r="H15" s="36"/>
    </row>
    <row r="16" spans="1:8" ht="16.149999999999999" customHeight="1" x14ac:dyDescent="0.15">
      <c r="A16" s="204"/>
      <c r="B16" s="209"/>
      <c r="C16" s="193" t="s">
        <v>74</v>
      </c>
      <c r="D16" s="193"/>
      <c r="E16" s="131">
        <f>その他!D43</f>
        <v>41020</v>
      </c>
      <c r="F16" s="154"/>
      <c r="G16" s="156">
        <f>その他!D44</f>
        <v>32220</v>
      </c>
      <c r="H16" s="36"/>
    </row>
    <row r="17" spans="1:8" ht="16.149999999999999" customHeight="1" x14ac:dyDescent="0.15">
      <c r="A17" s="204"/>
      <c r="B17" s="209"/>
      <c r="C17" s="193" t="s">
        <v>95</v>
      </c>
      <c r="D17" s="193"/>
      <c r="E17" s="131">
        <f>H28</f>
        <v>172572</v>
      </c>
      <c r="F17" s="154"/>
      <c r="G17" s="158"/>
      <c r="H17" s="36"/>
    </row>
    <row r="18" spans="1:8" ht="16.149999999999999" customHeight="1" x14ac:dyDescent="0.15">
      <c r="A18" s="204"/>
      <c r="B18" s="210"/>
      <c r="C18" s="194" t="s">
        <v>2</v>
      </c>
      <c r="D18" s="195"/>
      <c r="E18" s="131">
        <f>ROUNDDOWN(SUM(E11:E17),0)</f>
        <v>654692</v>
      </c>
      <c r="F18" s="154"/>
      <c r="G18" s="156">
        <f>SUM(G11:G16)</f>
        <v>32220</v>
      </c>
      <c r="H18" s="36"/>
    </row>
    <row r="19" spans="1:8" ht="16.149999999999999" customHeight="1" x14ac:dyDescent="0.15">
      <c r="A19" s="205"/>
      <c r="B19" s="196" t="s">
        <v>7</v>
      </c>
      <c r="C19" s="202"/>
      <c r="D19" s="197"/>
      <c r="E19" s="131">
        <f>E6+E9+E10+E18</f>
        <v>4499932</v>
      </c>
      <c r="F19" s="152">
        <f>F5+F13</f>
        <v>2160</v>
      </c>
      <c r="G19" s="156">
        <f>G6+G9+G10+G18</f>
        <v>1725320</v>
      </c>
      <c r="H19" s="36"/>
    </row>
    <row r="20" spans="1:8" ht="16.149999999999999" customHeight="1" x14ac:dyDescent="0.15">
      <c r="A20" s="193" t="s">
        <v>78</v>
      </c>
      <c r="B20" s="196"/>
      <c r="C20" s="189" t="s">
        <v>197</v>
      </c>
      <c r="D20" s="173">
        <v>0.1</v>
      </c>
      <c r="E20" s="171">
        <f>ROUNDDOWN(E19*D20,0)</f>
        <v>449993</v>
      </c>
      <c r="F20" s="110"/>
      <c r="G20" s="110"/>
      <c r="H20" s="36"/>
    </row>
    <row r="21" spans="1:8" ht="16.149999999999999" customHeight="1" x14ac:dyDescent="0.15">
      <c r="A21" s="193" t="s">
        <v>120</v>
      </c>
      <c r="B21" s="196"/>
      <c r="C21" s="172"/>
      <c r="D21" s="19"/>
      <c r="E21" s="131">
        <f>E19+E20</f>
        <v>4949925</v>
      </c>
      <c r="F21" s="110"/>
      <c r="G21" s="110"/>
      <c r="H21" s="36"/>
    </row>
    <row r="22" spans="1:8" ht="16.149999999999999" customHeight="1" x14ac:dyDescent="0.15"/>
    <row r="23" spans="1:8" ht="16.149999999999999" customHeight="1" x14ac:dyDescent="0.15">
      <c r="D23" s="174"/>
    </row>
    <row r="24" spans="1:8" ht="16.149999999999999" customHeight="1" x14ac:dyDescent="0.15"/>
    <row r="25" spans="1:8" ht="16.149999999999999" customHeight="1" x14ac:dyDescent="0.15">
      <c r="B25" s="20"/>
      <c r="C25" s="20"/>
      <c r="E25" s="200" t="s">
        <v>189</v>
      </c>
      <c r="F25" s="200"/>
    </row>
    <row r="26" spans="1:8" ht="16.149999999999999" customHeight="1" x14ac:dyDescent="0.15">
      <c r="E26" s="144"/>
      <c r="F26" s="170" t="s">
        <v>194</v>
      </c>
      <c r="G26" s="170" t="s">
        <v>118</v>
      </c>
      <c r="H26" s="139"/>
    </row>
    <row r="27" spans="1:8" ht="16.149999999999999" customHeight="1" x14ac:dyDescent="0.15">
      <c r="E27" s="145" t="s">
        <v>182</v>
      </c>
      <c r="F27" s="146">
        <v>0.02</v>
      </c>
      <c r="G27" s="146">
        <v>0.1</v>
      </c>
      <c r="H27" s="139"/>
    </row>
    <row r="28" spans="1:8" ht="15.75" customHeight="1" x14ac:dyDescent="0.15">
      <c r="E28" s="145" t="s">
        <v>180</v>
      </c>
      <c r="F28" s="147">
        <f>ROUNDDOWN(F29*0.02,0)</f>
        <v>40</v>
      </c>
      <c r="G28" s="148">
        <f>ROUNDDOWN(G19*0.1,0)</f>
        <v>172532</v>
      </c>
      <c r="H28" s="142">
        <f>SUM(F28:G28)</f>
        <v>172572</v>
      </c>
    </row>
    <row r="29" spans="1:8" ht="16.149999999999999" customHeight="1" x14ac:dyDescent="0.15">
      <c r="E29" s="149" t="s">
        <v>181</v>
      </c>
      <c r="F29" s="151">
        <f>F19/108*100</f>
        <v>2000</v>
      </c>
      <c r="G29" s="150"/>
      <c r="H29" s="143"/>
    </row>
    <row r="30" spans="1:8" ht="16.149999999999999" customHeight="1" x14ac:dyDescent="0.15"/>
    <row r="31" spans="1:8" ht="16.149999999999999" customHeight="1" x14ac:dyDescent="0.15">
      <c r="E31" s="166" t="s">
        <v>190</v>
      </c>
    </row>
    <row r="32" spans="1:8" ht="16.149999999999999" customHeight="1" x14ac:dyDescent="0.15"/>
    <row r="33" spans="1:1" ht="16.149999999999999" customHeight="1" x14ac:dyDescent="0.15"/>
    <row r="34" spans="1:1" ht="16.149999999999999" customHeight="1" x14ac:dyDescent="0.15"/>
    <row r="35" spans="1:1" ht="16.149999999999999" customHeight="1" x14ac:dyDescent="0.15"/>
    <row r="36" spans="1:1" ht="16.149999999999999" customHeight="1" x14ac:dyDescent="0.15"/>
    <row r="37" spans="1:1" ht="16.149999999999999" customHeight="1" x14ac:dyDescent="0.15"/>
    <row r="38" spans="1:1" ht="16.149999999999999" customHeight="1" x14ac:dyDescent="0.15"/>
    <row r="39" spans="1:1" ht="16.149999999999999" customHeight="1" x14ac:dyDescent="0.15"/>
    <row r="40" spans="1:1" ht="16.149999999999999" customHeight="1" x14ac:dyDescent="0.15"/>
    <row r="41" spans="1:1" ht="16.149999999999999" customHeight="1" x14ac:dyDescent="0.15"/>
    <row r="42" spans="1:1" ht="16.149999999999999" customHeight="1" x14ac:dyDescent="0.15"/>
    <row r="43" spans="1:1" ht="16.149999999999999" customHeight="1" x14ac:dyDescent="0.15"/>
    <row r="44" spans="1:1" ht="16.149999999999999" customHeight="1" x14ac:dyDescent="0.15"/>
    <row r="45" spans="1:1" ht="16.149999999999999" customHeight="1" x14ac:dyDescent="0.15"/>
    <row r="46" spans="1:1" ht="16.149999999999999" customHeight="1" x14ac:dyDescent="0.15"/>
    <row r="47" spans="1:1" ht="16.149999999999999" customHeight="1" x14ac:dyDescent="0.15"/>
    <row r="48" spans="1:1" ht="16.149999999999999" customHeight="1" x14ac:dyDescent="0.15">
      <c r="A48" s="12"/>
    </row>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row r="98" ht="16.149999999999999" customHeight="1" x14ac:dyDescent="0.15"/>
    <row r="99" ht="16.149999999999999" customHeight="1" x14ac:dyDescent="0.15"/>
    <row r="100" ht="16.149999999999999" customHeight="1" x14ac:dyDescent="0.15"/>
    <row r="101" ht="16.149999999999999" customHeight="1" x14ac:dyDescent="0.15"/>
    <row r="102" ht="16.149999999999999" customHeight="1" x14ac:dyDescent="0.15"/>
    <row r="103" ht="16.149999999999999" customHeight="1" x14ac:dyDescent="0.15"/>
    <row r="104" ht="16.149999999999999" customHeight="1" x14ac:dyDescent="0.15"/>
    <row r="105" ht="16.149999999999999" customHeight="1" x14ac:dyDescent="0.15"/>
    <row r="106" ht="16.149999999999999" customHeight="1" x14ac:dyDescent="0.15"/>
    <row r="107" ht="16.149999999999999" customHeight="1" x14ac:dyDescent="0.15"/>
    <row r="108" ht="16.149999999999999" customHeight="1" x14ac:dyDescent="0.15"/>
    <row r="109" ht="16.149999999999999" customHeight="1" x14ac:dyDescent="0.15"/>
    <row r="110" ht="16.149999999999999" customHeight="1" x14ac:dyDescent="0.15"/>
    <row r="111" ht="16.149999999999999" customHeight="1" x14ac:dyDescent="0.15"/>
    <row r="112" ht="16.149999999999999" customHeight="1" x14ac:dyDescent="0.15"/>
    <row r="113" ht="16.149999999999999" customHeight="1" x14ac:dyDescent="0.15"/>
    <row r="114" ht="16.149999999999999" customHeight="1" x14ac:dyDescent="0.15"/>
    <row r="115" ht="16.149999999999999" customHeight="1" x14ac:dyDescent="0.15"/>
    <row r="116" ht="16.149999999999999" customHeight="1" x14ac:dyDescent="0.15"/>
    <row r="117" ht="16.149999999999999" customHeight="1" x14ac:dyDescent="0.15"/>
    <row r="118" ht="16.149999999999999" customHeight="1" x14ac:dyDescent="0.15"/>
    <row r="119" ht="16.149999999999999" customHeight="1" x14ac:dyDescent="0.15"/>
    <row r="120" ht="16.149999999999999" customHeight="1" x14ac:dyDescent="0.15"/>
    <row r="121" ht="16.149999999999999" customHeight="1" x14ac:dyDescent="0.15"/>
    <row r="122" ht="16.149999999999999" customHeight="1" x14ac:dyDescent="0.15"/>
    <row r="123" ht="16.149999999999999" customHeight="1" x14ac:dyDescent="0.15"/>
    <row r="124" ht="16.149999999999999" customHeight="1" x14ac:dyDescent="0.15"/>
    <row r="125" ht="16.149999999999999" customHeight="1" x14ac:dyDescent="0.15"/>
    <row r="126" ht="16.149999999999999" customHeight="1" x14ac:dyDescent="0.15"/>
    <row r="127" ht="16.149999999999999" customHeight="1" x14ac:dyDescent="0.15"/>
    <row r="128" ht="16.149999999999999" customHeight="1" x14ac:dyDescent="0.15"/>
    <row r="129" ht="16.149999999999999" customHeight="1" x14ac:dyDescent="0.15"/>
    <row r="130" ht="16.149999999999999" customHeight="1" x14ac:dyDescent="0.15"/>
    <row r="131" ht="16.149999999999999" customHeight="1" x14ac:dyDescent="0.15"/>
    <row r="132" ht="16.149999999999999" customHeight="1" x14ac:dyDescent="0.15"/>
    <row r="133" ht="16.149999999999999" customHeight="1" x14ac:dyDescent="0.15"/>
    <row r="134" ht="16.149999999999999" customHeight="1" x14ac:dyDescent="0.15"/>
    <row r="135" ht="16.149999999999999" customHeight="1" x14ac:dyDescent="0.15"/>
    <row r="136" ht="16.149999999999999" customHeight="1" x14ac:dyDescent="0.15"/>
    <row r="137" ht="16.149999999999999" customHeight="1" x14ac:dyDescent="0.15"/>
    <row r="138" ht="16.149999999999999" customHeight="1" x14ac:dyDescent="0.15"/>
    <row r="139" ht="16.149999999999999" customHeight="1" x14ac:dyDescent="0.15"/>
    <row r="140" ht="16.149999999999999" customHeight="1" x14ac:dyDescent="0.15"/>
    <row r="141" ht="16.149999999999999" customHeight="1" x14ac:dyDescent="0.15"/>
    <row r="142" ht="16.149999999999999" customHeight="1" x14ac:dyDescent="0.15"/>
    <row r="143" ht="16.149999999999999" customHeight="1" x14ac:dyDescent="0.15"/>
    <row r="144" ht="16.149999999999999" customHeight="1" x14ac:dyDescent="0.15"/>
    <row r="145" ht="16.149999999999999" customHeight="1" x14ac:dyDescent="0.15"/>
    <row r="146" ht="16.149999999999999" customHeight="1" x14ac:dyDescent="0.15"/>
    <row r="147" ht="16.149999999999999" customHeight="1" x14ac:dyDescent="0.15"/>
    <row r="148" ht="16.149999999999999" customHeight="1" x14ac:dyDescent="0.15"/>
    <row r="149" ht="16.149999999999999" customHeight="1" x14ac:dyDescent="0.15"/>
    <row r="150" ht="16.149999999999999" customHeight="1" x14ac:dyDescent="0.15"/>
    <row r="151" ht="16.149999999999999" customHeight="1" x14ac:dyDescent="0.15"/>
    <row r="152" ht="16.149999999999999" customHeight="1" x14ac:dyDescent="0.15"/>
    <row r="153" ht="16.149999999999999" customHeight="1" x14ac:dyDescent="0.15"/>
    <row r="154" ht="16.149999999999999" customHeight="1" x14ac:dyDescent="0.15"/>
    <row r="155" ht="16.149999999999999" customHeight="1" x14ac:dyDescent="0.15"/>
    <row r="156" ht="16.149999999999999" customHeight="1" x14ac:dyDescent="0.15"/>
    <row r="157" ht="16.149999999999999" customHeight="1" x14ac:dyDescent="0.15"/>
    <row r="158" ht="16.149999999999999" customHeight="1" x14ac:dyDescent="0.15"/>
    <row r="159" ht="16.149999999999999" customHeight="1" x14ac:dyDescent="0.15"/>
    <row r="160" ht="16.149999999999999" customHeight="1" x14ac:dyDescent="0.15"/>
  </sheetData>
  <sheetProtection formatCells="0"/>
  <mergeCells count="25">
    <mergeCell ref="C9:D9"/>
    <mergeCell ref="E25:F25"/>
    <mergeCell ref="A3:B3"/>
    <mergeCell ref="A20:B20"/>
    <mergeCell ref="A21:B21"/>
    <mergeCell ref="B19:D19"/>
    <mergeCell ref="A4:A19"/>
    <mergeCell ref="B4:B6"/>
    <mergeCell ref="B11:B18"/>
    <mergeCell ref="B7:B9"/>
    <mergeCell ref="C3:D3"/>
    <mergeCell ref="C4:D4"/>
    <mergeCell ref="C5:D5"/>
    <mergeCell ref="C6:D6"/>
    <mergeCell ref="C7:D7"/>
    <mergeCell ref="C8:D8"/>
    <mergeCell ref="C16:D16"/>
    <mergeCell ref="C17:D17"/>
    <mergeCell ref="C18:D18"/>
    <mergeCell ref="C10:D10"/>
    <mergeCell ref="C11:D11"/>
    <mergeCell ref="C12:D12"/>
    <mergeCell ref="C13:D13"/>
    <mergeCell ref="C14:D14"/>
    <mergeCell ref="C15:D15"/>
  </mergeCells>
  <phoneticPr fontId="3"/>
  <dataValidations count="1">
    <dataValidation type="custom" allowBlank="1" showInputMessage="1" showErrorMessage="1" sqref="D20" xr:uid="{00000000-0002-0000-0000-000000000000}">
      <formula1>D20*1000=INT(D20*1000)</formula1>
    </dataValidation>
  </dataValidations>
  <printOptions horizontalCentered="1"/>
  <pageMargins left="0.23622047244094491" right="0.23622047244094491" top="0.59055118110236227" bottom="0.59055118110236227" header="0.39370078740157483" footer="0.39370078740157483"/>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O72"/>
  <sheetViews>
    <sheetView view="pageBreakPreview" zoomScaleNormal="100" zoomScaleSheetLayoutView="100" workbookViewId="0">
      <selection activeCell="E20" sqref="E20"/>
    </sheetView>
  </sheetViews>
  <sheetFormatPr defaultColWidth="8.875" defaultRowHeight="13.5" x14ac:dyDescent="0.15"/>
  <cols>
    <col min="1" max="1" width="23.75" style="3" customWidth="1"/>
    <col min="2" max="2" width="27.125" style="3" customWidth="1"/>
    <col min="3" max="3" width="6.75" style="3" customWidth="1"/>
    <col min="4" max="4" width="3.75" style="3" customWidth="1"/>
    <col min="5" max="6" width="10.5" style="3" bestFit="1" customWidth="1"/>
    <col min="7" max="8" width="5.625" style="3" customWidth="1"/>
    <col min="9" max="9" width="26.375" style="3" customWidth="1"/>
    <col min="10" max="10" width="26.125" style="3" customWidth="1"/>
    <col min="11" max="11" width="27.375" style="3" customWidth="1"/>
    <col min="12" max="12" width="15" style="3" customWidth="1"/>
    <col min="13" max="13" width="17.5" style="3" customWidth="1"/>
    <col min="14" max="14" width="8.875" style="3"/>
    <col min="15" max="15" width="8.875" style="176"/>
    <col min="16" max="16384" width="8.875" style="3"/>
  </cols>
  <sheetData>
    <row r="1" spans="1:15" ht="24" customHeight="1" x14ac:dyDescent="0.15">
      <c r="A1" s="64" t="s">
        <v>125</v>
      </c>
      <c r="B1" s="1"/>
      <c r="C1" s="1"/>
      <c r="D1" s="1"/>
      <c r="E1" s="1"/>
      <c r="F1" s="1"/>
      <c r="H1" s="1"/>
    </row>
    <row r="2" spans="1:15" ht="16.149999999999999" customHeight="1" x14ac:dyDescent="0.15"/>
    <row r="3" spans="1:15" ht="33" customHeight="1" x14ac:dyDescent="0.15">
      <c r="A3" s="3" t="s">
        <v>49</v>
      </c>
    </row>
    <row r="4" spans="1:15" ht="61.5" customHeight="1" x14ac:dyDescent="0.15">
      <c r="A4" s="7" t="s">
        <v>9</v>
      </c>
      <c r="B4" s="7" t="s">
        <v>64</v>
      </c>
      <c r="C4" s="211" t="s">
        <v>33</v>
      </c>
      <c r="D4" s="211"/>
      <c r="E4" s="7" t="s">
        <v>149</v>
      </c>
      <c r="F4" s="7" t="s">
        <v>150</v>
      </c>
      <c r="G4" s="211" t="s">
        <v>205</v>
      </c>
      <c r="H4" s="211"/>
      <c r="I4" s="7" t="s">
        <v>142</v>
      </c>
      <c r="J4" s="4" t="s">
        <v>65</v>
      </c>
      <c r="K4" s="7" t="s">
        <v>90</v>
      </c>
      <c r="L4" s="7" t="s">
        <v>79</v>
      </c>
      <c r="M4" s="7" t="s">
        <v>12</v>
      </c>
    </row>
    <row r="5" spans="1:15" ht="69" customHeight="1" x14ac:dyDescent="0.15">
      <c r="A5" s="24" t="s">
        <v>177</v>
      </c>
      <c r="B5" s="24" t="s">
        <v>204</v>
      </c>
      <c r="C5" s="25">
        <v>1</v>
      </c>
      <c r="D5" s="26" t="s">
        <v>101</v>
      </c>
      <c r="E5" s="27">
        <v>275000</v>
      </c>
      <c r="F5" s="33">
        <f>C5*E5</f>
        <v>275000</v>
      </c>
      <c r="G5" s="28">
        <v>5</v>
      </c>
      <c r="H5" s="28" t="s">
        <v>55</v>
      </c>
      <c r="I5" s="24" t="s">
        <v>127</v>
      </c>
      <c r="J5" s="24" t="s">
        <v>92</v>
      </c>
      <c r="K5" s="29" t="s">
        <v>91</v>
      </c>
      <c r="L5" s="24" t="s">
        <v>80</v>
      </c>
      <c r="M5" s="24"/>
      <c r="O5" s="175"/>
    </row>
    <row r="6" spans="1:15" ht="39.75" customHeight="1" x14ac:dyDescent="0.15">
      <c r="A6" s="30"/>
      <c r="B6" s="30"/>
      <c r="C6" s="31"/>
      <c r="D6" s="32"/>
      <c r="E6" s="33"/>
      <c r="F6" s="33">
        <f t="shared" ref="F6:F14" si="0">C6*E6</f>
        <v>0</v>
      </c>
      <c r="G6" s="34"/>
      <c r="H6" s="35"/>
      <c r="I6" s="30"/>
      <c r="J6" s="30"/>
      <c r="K6" s="30"/>
      <c r="L6" s="30"/>
      <c r="M6" s="30"/>
    </row>
    <row r="7" spans="1:15" ht="39.75" customHeight="1" x14ac:dyDescent="0.15">
      <c r="A7" s="30"/>
      <c r="B7" s="30"/>
      <c r="C7" s="31"/>
      <c r="D7" s="32"/>
      <c r="E7" s="33"/>
      <c r="F7" s="33">
        <f t="shared" si="0"/>
        <v>0</v>
      </c>
      <c r="G7" s="34"/>
      <c r="H7" s="35"/>
      <c r="I7" s="30"/>
      <c r="J7" s="30"/>
      <c r="K7" s="30"/>
      <c r="L7" s="30"/>
      <c r="M7" s="30"/>
    </row>
    <row r="8" spans="1:15" ht="39.75" customHeight="1" x14ac:dyDescent="0.15">
      <c r="A8" s="30"/>
      <c r="B8" s="30"/>
      <c r="C8" s="31"/>
      <c r="D8" s="32"/>
      <c r="E8" s="33"/>
      <c r="F8" s="33">
        <f t="shared" si="0"/>
        <v>0</v>
      </c>
      <c r="G8" s="34"/>
      <c r="H8" s="35"/>
      <c r="I8" s="30"/>
      <c r="J8" s="30"/>
      <c r="K8" s="30"/>
      <c r="L8" s="30"/>
      <c r="M8" s="30"/>
    </row>
    <row r="9" spans="1:15" ht="39.75" customHeight="1" x14ac:dyDescent="0.15">
      <c r="A9" s="30"/>
      <c r="B9" s="30"/>
      <c r="C9" s="31"/>
      <c r="D9" s="32"/>
      <c r="E9" s="33"/>
      <c r="F9" s="33">
        <f t="shared" si="0"/>
        <v>0</v>
      </c>
      <c r="G9" s="34"/>
      <c r="H9" s="35"/>
      <c r="I9" s="30"/>
      <c r="J9" s="30"/>
      <c r="K9" s="30"/>
      <c r="L9" s="30"/>
      <c r="M9" s="30"/>
    </row>
    <row r="10" spans="1:15" ht="39.75" customHeight="1" x14ac:dyDescent="0.15">
      <c r="A10" s="30"/>
      <c r="B10" s="30"/>
      <c r="C10" s="31"/>
      <c r="D10" s="32"/>
      <c r="E10" s="33"/>
      <c r="F10" s="33">
        <f t="shared" si="0"/>
        <v>0</v>
      </c>
      <c r="G10" s="34"/>
      <c r="H10" s="35"/>
      <c r="I10" s="30"/>
      <c r="J10" s="30"/>
      <c r="K10" s="30"/>
      <c r="L10" s="30"/>
      <c r="M10" s="30"/>
    </row>
    <row r="11" spans="1:15" ht="39.75" customHeight="1" x14ac:dyDescent="0.15">
      <c r="A11" s="30"/>
      <c r="B11" s="30"/>
      <c r="C11" s="31"/>
      <c r="D11" s="32"/>
      <c r="E11" s="33"/>
      <c r="F11" s="33">
        <f t="shared" si="0"/>
        <v>0</v>
      </c>
      <c r="G11" s="34"/>
      <c r="H11" s="35"/>
      <c r="I11" s="30"/>
      <c r="J11" s="30"/>
      <c r="K11" s="30"/>
      <c r="L11" s="30"/>
      <c r="M11" s="30"/>
    </row>
    <row r="12" spans="1:15" ht="39.75" customHeight="1" x14ac:dyDescent="0.15">
      <c r="A12" s="30"/>
      <c r="B12" s="30"/>
      <c r="C12" s="31"/>
      <c r="D12" s="32"/>
      <c r="E12" s="33"/>
      <c r="F12" s="33">
        <f t="shared" si="0"/>
        <v>0</v>
      </c>
      <c r="G12" s="34"/>
      <c r="H12" s="35"/>
      <c r="I12" s="30"/>
      <c r="J12" s="30"/>
      <c r="K12" s="30"/>
      <c r="L12" s="30"/>
      <c r="M12" s="30"/>
    </row>
    <row r="13" spans="1:15" ht="39.75" customHeight="1" x14ac:dyDescent="0.15">
      <c r="A13" s="30"/>
      <c r="B13" s="30"/>
      <c r="C13" s="31"/>
      <c r="D13" s="32"/>
      <c r="E13" s="33"/>
      <c r="F13" s="33">
        <f t="shared" si="0"/>
        <v>0</v>
      </c>
      <c r="G13" s="34"/>
      <c r="H13" s="35"/>
      <c r="I13" s="30"/>
      <c r="J13" s="30"/>
      <c r="K13" s="30"/>
      <c r="L13" s="30"/>
      <c r="M13" s="30"/>
    </row>
    <row r="14" spans="1:15" ht="39.75" customHeight="1" x14ac:dyDescent="0.15">
      <c r="A14" s="30"/>
      <c r="B14" s="30"/>
      <c r="C14" s="31"/>
      <c r="D14" s="32"/>
      <c r="E14" s="33"/>
      <c r="F14" s="33">
        <f t="shared" si="0"/>
        <v>0</v>
      </c>
      <c r="G14" s="34"/>
      <c r="H14" s="35"/>
      <c r="I14" s="30"/>
      <c r="J14" s="30"/>
      <c r="K14" s="30"/>
      <c r="L14" s="30"/>
      <c r="M14" s="30"/>
    </row>
    <row r="15" spans="1:15" ht="35.25" customHeight="1" x14ac:dyDescent="0.15">
      <c r="A15" s="211" t="s">
        <v>7</v>
      </c>
      <c r="B15" s="211"/>
      <c r="C15" s="211"/>
      <c r="D15" s="211"/>
      <c r="E15" s="211"/>
      <c r="F15" s="103">
        <f>SUM(F5:F14)</f>
        <v>275000</v>
      </c>
      <c r="G15" s="18"/>
      <c r="H15" s="15"/>
      <c r="I15" s="5"/>
      <c r="J15" s="5"/>
      <c r="K15" s="5"/>
      <c r="L15" s="5"/>
      <c r="M15" s="5"/>
    </row>
    <row r="16" spans="1:15" ht="35.25" customHeight="1" x14ac:dyDescent="0.15">
      <c r="A16" s="212" t="s">
        <v>151</v>
      </c>
      <c r="B16" s="212"/>
      <c r="C16" s="212"/>
      <c r="D16" s="212"/>
      <c r="E16" s="212"/>
      <c r="F16" s="159">
        <v>0</v>
      </c>
      <c r="G16" s="18"/>
      <c r="H16" s="15"/>
      <c r="I16" s="5"/>
      <c r="J16" s="5"/>
      <c r="K16" s="5"/>
      <c r="L16" s="5"/>
      <c r="M16" s="5"/>
    </row>
    <row r="17" spans="1:1" ht="16.149999999999999" customHeight="1" x14ac:dyDescent="0.15">
      <c r="A17" s="1"/>
    </row>
    <row r="18" spans="1:1" ht="16.149999999999999" customHeight="1" x14ac:dyDescent="0.15">
      <c r="A18" s="1"/>
    </row>
    <row r="19" spans="1:1" ht="16.149999999999999" customHeight="1" x14ac:dyDescent="0.15">
      <c r="A19"/>
    </row>
    <row r="20" spans="1:1" ht="16.149999999999999" customHeight="1" x14ac:dyDescent="0.15"/>
    <row r="21" spans="1:1" ht="16.149999999999999" customHeight="1" x14ac:dyDescent="0.15"/>
    <row r="22" spans="1:1" ht="16.149999999999999" customHeight="1" x14ac:dyDescent="0.15"/>
    <row r="23" spans="1:1" ht="16.149999999999999" customHeight="1" x14ac:dyDescent="0.15"/>
    <row r="24" spans="1:1" ht="16.149999999999999" customHeight="1" x14ac:dyDescent="0.15"/>
    <row r="25" spans="1:1" ht="16.149999999999999" customHeight="1" x14ac:dyDescent="0.15"/>
    <row r="26" spans="1:1" ht="16.149999999999999" customHeight="1" x14ac:dyDescent="0.15"/>
    <row r="27" spans="1:1" ht="16.149999999999999" customHeight="1" x14ac:dyDescent="0.15"/>
    <row r="28" spans="1:1" ht="16.149999999999999" customHeight="1" x14ac:dyDescent="0.15"/>
    <row r="29" spans="1:1" ht="16.149999999999999" customHeight="1" x14ac:dyDescent="0.15"/>
    <row r="30" spans="1:1" ht="16.149999999999999" customHeight="1" x14ac:dyDescent="0.15"/>
    <row r="31" spans="1:1" ht="16.149999999999999" customHeight="1" x14ac:dyDescent="0.15"/>
    <row r="32" spans="1:1" ht="16.149999999999999" customHeight="1" x14ac:dyDescent="0.15"/>
    <row r="33" spans="1:1" ht="16.149999999999999" customHeight="1" x14ac:dyDescent="0.15"/>
    <row r="34" spans="1:1" ht="16.149999999999999" customHeight="1" x14ac:dyDescent="0.15"/>
    <row r="35" spans="1:1" ht="16.149999999999999" customHeight="1" x14ac:dyDescent="0.15"/>
    <row r="36" spans="1:1" ht="16.149999999999999" customHeight="1" x14ac:dyDescent="0.15"/>
    <row r="37" spans="1:1" ht="16.149999999999999" customHeight="1" x14ac:dyDescent="0.15"/>
    <row r="38" spans="1:1" ht="16.149999999999999" customHeight="1" x14ac:dyDescent="0.15"/>
    <row r="39" spans="1:1" ht="16.149999999999999" customHeight="1" x14ac:dyDescent="0.15"/>
    <row r="40" spans="1:1" ht="16.149999999999999" customHeight="1" x14ac:dyDescent="0.15"/>
    <row r="41" spans="1:1" ht="16.149999999999999" customHeight="1" x14ac:dyDescent="0.15"/>
    <row r="42" spans="1:1" ht="16.149999999999999" customHeight="1" x14ac:dyDescent="0.15">
      <c r="A42" s="13"/>
    </row>
    <row r="43" spans="1:1" ht="16.149999999999999" customHeight="1" x14ac:dyDescent="0.15"/>
    <row r="44" spans="1:1" ht="16.149999999999999" customHeight="1" x14ac:dyDescent="0.15"/>
    <row r="45" spans="1:1" ht="16.149999999999999" customHeight="1" x14ac:dyDescent="0.15"/>
    <row r="46" spans="1:1" ht="16.149999999999999" customHeight="1" x14ac:dyDescent="0.15"/>
    <row r="47" spans="1:1" ht="16.149999999999999" customHeight="1" x14ac:dyDescent="0.15"/>
    <row r="48" spans="1:1"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sheetData>
  <sheetProtection formatCells="0" insertRows="0" deleteRows="0" sort="0"/>
  <mergeCells count="4">
    <mergeCell ref="C4:D4"/>
    <mergeCell ref="A16:E16"/>
    <mergeCell ref="G4:H4"/>
    <mergeCell ref="A15:E15"/>
  </mergeCells>
  <phoneticPr fontId="3"/>
  <printOptions horizontalCentered="1"/>
  <pageMargins left="0.23622047244094491" right="0.23622047244094491" top="0.59055118110236227" bottom="0.59055118110236227" header="0.39370078740157483" footer="0.39370078740157483"/>
  <pageSetup paperSize="9" scale="7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L97"/>
  <sheetViews>
    <sheetView view="pageBreakPreview" topLeftCell="A16" zoomScaleNormal="100" zoomScaleSheetLayoutView="100" zoomScalePageLayoutView="10" workbookViewId="0">
      <selection activeCell="B3" sqref="B3"/>
    </sheetView>
  </sheetViews>
  <sheetFormatPr defaultColWidth="8.875" defaultRowHeight="13.5" x14ac:dyDescent="0.15"/>
  <cols>
    <col min="1" max="1" width="16.625" style="1" customWidth="1"/>
    <col min="2" max="2" width="28.25" style="1" customWidth="1"/>
    <col min="3" max="3" width="6.75" style="2" customWidth="1"/>
    <col min="4" max="4" width="6" style="1" customWidth="1"/>
    <col min="5" max="6" width="12.75" style="1" customWidth="1"/>
    <col min="7" max="7" width="13" style="1" customWidth="1"/>
    <col min="8" max="8" width="42.375" style="1" customWidth="1"/>
    <col min="9" max="9" width="13.625" style="1" customWidth="1"/>
    <col min="10" max="10" width="24.875" style="1" customWidth="1"/>
    <col min="11" max="11" width="8.875" style="1"/>
    <col min="12" max="12" width="8.875" style="175"/>
    <col min="13" max="16384" width="8.875" style="1"/>
  </cols>
  <sheetData>
    <row r="1" spans="1:12" ht="16.149999999999999" customHeight="1" x14ac:dyDescent="0.15">
      <c r="A1" s="21" t="s">
        <v>125</v>
      </c>
    </row>
    <row r="2" spans="1:12" ht="16.149999999999999" customHeight="1" x14ac:dyDescent="0.15">
      <c r="A2" s="16"/>
    </row>
    <row r="3" spans="1:12" ht="16.149999999999999" customHeight="1" x14ac:dyDescent="0.15">
      <c r="A3" s="16" t="s">
        <v>17</v>
      </c>
    </row>
    <row r="4" spans="1:12" s="2" customFormat="1" ht="24" customHeight="1" x14ac:dyDescent="0.15">
      <c r="A4" s="4" t="s">
        <v>31</v>
      </c>
      <c r="B4" s="4" t="s">
        <v>30</v>
      </c>
      <c r="C4" s="198" t="s">
        <v>33</v>
      </c>
      <c r="D4" s="199"/>
      <c r="E4" s="7" t="s">
        <v>147</v>
      </c>
      <c r="F4" s="7" t="s">
        <v>148</v>
      </c>
      <c r="G4" s="4" t="s">
        <v>207</v>
      </c>
      <c r="H4" s="4" t="s">
        <v>65</v>
      </c>
      <c r="I4" s="4" t="s">
        <v>12</v>
      </c>
      <c r="J4" s="181" t="s">
        <v>192</v>
      </c>
      <c r="L4" s="177"/>
    </row>
    <row r="5" spans="1:12" ht="30" customHeight="1" x14ac:dyDescent="0.15">
      <c r="A5" s="213" t="s">
        <v>63</v>
      </c>
      <c r="B5" s="24" t="s">
        <v>59</v>
      </c>
      <c r="C5" s="38">
        <v>30</v>
      </c>
      <c r="D5" s="39" t="s">
        <v>62</v>
      </c>
      <c r="E5" s="40">
        <v>1100</v>
      </c>
      <c r="F5" s="46">
        <f>C5*E5</f>
        <v>33000</v>
      </c>
      <c r="G5" s="178">
        <v>44013</v>
      </c>
      <c r="H5" s="41" t="s">
        <v>206</v>
      </c>
      <c r="I5" s="42"/>
      <c r="J5" s="182"/>
    </row>
    <row r="6" spans="1:12" ht="30" customHeight="1" x14ac:dyDescent="0.15">
      <c r="A6" s="214"/>
      <c r="B6" s="24" t="s">
        <v>105</v>
      </c>
      <c r="C6" s="38">
        <v>15</v>
      </c>
      <c r="D6" s="39" t="s">
        <v>62</v>
      </c>
      <c r="E6" s="40">
        <v>1100</v>
      </c>
      <c r="F6" s="46">
        <f>C6*E6</f>
        <v>16500</v>
      </c>
      <c r="G6" s="178">
        <v>44013</v>
      </c>
      <c r="H6" s="41" t="s">
        <v>81</v>
      </c>
      <c r="I6" s="42"/>
      <c r="J6" s="183"/>
    </row>
    <row r="7" spans="1:12" ht="30" customHeight="1" x14ac:dyDescent="0.15">
      <c r="A7" s="214"/>
      <c r="B7" s="24" t="s">
        <v>60</v>
      </c>
      <c r="C7" s="38">
        <v>10</v>
      </c>
      <c r="D7" s="39" t="s">
        <v>61</v>
      </c>
      <c r="E7" s="40">
        <v>3850</v>
      </c>
      <c r="F7" s="46">
        <f>C7*E7</f>
        <v>38500</v>
      </c>
      <c r="G7" s="178">
        <v>44013</v>
      </c>
      <c r="H7" s="41" t="s">
        <v>81</v>
      </c>
      <c r="I7" s="42"/>
      <c r="J7" s="184"/>
    </row>
    <row r="8" spans="1:12" ht="30" customHeight="1" x14ac:dyDescent="0.15">
      <c r="A8" s="214"/>
      <c r="B8" s="24" t="s">
        <v>121</v>
      </c>
      <c r="C8" s="38">
        <v>8</v>
      </c>
      <c r="D8" s="39" t="s">
        <v>75</v>
      </c>
      <c r="E8" s="40">
        <v>16500</v>
      </c>
      <c r="F8" s="46">
        <f>C8*E8</f>
        <v>132000</v>
      </c>
      <c r="G8" s="178">
        <v>44013</v>
      </c>
      <c r="H8" s="41" t="s">
        <v>81</v>
      </c>
      <c r="I8" s="42"/>
      <c r="J8" s="184"/>
    </row>
    <row r="9" spans="1:12" ht="30" customHeight="1" x14ac:dyDescent="0.15">
      <c r="A9" s="215"/>
      <c r="B9" s="24"/>
      <c r="C9" s="38"/>
      <c r="D9" s="39"/>
      <c r="E9" s="40"/>
      <c r="F9" s="46">
        <f>C9*E9</f>
        <v>0</v>
      </c>
      <c r="G9" s="178"/>
      <c r="H9" s="41"/>
      <c r="I9" s="42"/>
      <c r="J9" s="184"/>
    </row>
    <row r="10" spans="1:12" ht="30" customHeight="1" x14ac:dyDescent="0.15">
      <c r="A10" s="211" t="s">
        <v>18</v>
      </c>
      <c r="B10" s="211"/>
      <c r="C10" s="211"/>
      <c r="D10" s="211"/>
      <c r="E10" s="211"/>
      <c r="F10" s="46">
        <f>SUM(F5:F9)</f>
        <v>220000</v>
      </c>
      <c r="G10" s="179"/>
      <c r="H10" s="61"/>
      <c r="I10" s="14"/>
      <c r="J10" s="183"/>
    </row>
    <row r="11" spans="1:12" ht="30" customHeight="1" x14ac:dyDescent="0.15">
      <c r="A11" s="213" t="s">
        <v>155</v>
      </c>
      <c r="B11" s="24" t="s">
        <v>198</v>
      </c>
      <c r="C11" s="38">
        <v>4</v>
      </c>
      <c r="D11" s="39" t="s">
        <v>199</v>
      </c>
      <c r="E11" s="40">
        <v>540</v>
      </c>
      <c r="F11" s="46">
        <f>C11*E11</f>
        <v>2160</v>
      </c>
      <c r="G11" s="178">
        <v>43983</v>
      </c>
      <c r="H11" s="41" t="s">
        <v>160</v>
      </c>
      <c r="I11" s="42"/>
      <c r="J11" s="184">
        <v>2160</v>
      </c>
    </row>
    <row r="12" spans="1:12" ht="30" customHeight="1" x14ac:dyDescent="0.15">
      <c r="A12" s="214"/>
      <c r="B12" s="24" t="s">
        <v>156</v>
      </c>
      <c r="C12" s="38">
        <v>15</v>
      </c>
      <c r="D12" s="39" t="s">
        <v>158</v>
      </c>
      <c r="E12" s="40">
        <v>7700</v>
      </c>
      <c r="F12" s="46">
        <f>C12*E12</f>
        <v>115500</v>
      </c>
      <c r="G12" s="178">
        <v>44013</v>
      </c>
      <c r="H12" s="41" t="s">
        <v>161</v>
      </c>
      <c r="I12" s="42"/>
      <c r="J12" s="184"/>
    </row>
    <row r="13" spans="1:12" ht="30" customHeight="1" x14ac:dyDescent="0.15">
      <c r="A13" s="214"/>
      <c r="B13" s="24" t="s">
        <v>156</v>
      </c>
      <c r="C13" s="38">
        <v>10</v>
      </c>
      <c r="D13" s="39" t="s">
        <v>158</v>
      </c>
      <c r="E13" s="40">
        <v>18700</v>
      </c>
      <c r="F13" s="46">
        <f>C13*E13</f>
        <v>187000</v>
      </c>
      <c r="G13" s="178">
        <v>44075</v>
      </c>
      <c r="H13" s="41" t="s">
        <v>162</v>
      </c>
      <c r="I13" s="42"/>
      <c r="J13" s="184"/>
    </row>
    <row r="14" spans="1:12" ht="30" customHeight="1" x14ac:dyDescent="0.15">
      <c r="A14" s="214"/>
      <c r="B14" s="24" t="s">
        <v>156</v>
      </c>
      <c r="C14" s="38">
        <v>1</v>
      </c>
      <c r="D14" s="39" t="s">
        <v>158</v>
      </c>
      <c r="E14" s="40">
        <v>16500</v>
      </c>
      <c r="F14" s="46">
        <f>C14*E14</f>
        <v>16500</v>
      </c>
      <c r="G14" s="178">
        <v>44167</v>
      </c>
      <c r="H14" s="41" t="s">
        <v>196</v>
      </c>
      <c r="I14" s="42"/>
      <c r="J14" s="184"/>
    </row>
    <row r="15" spans="1:12" ht="30" customHeight="1" x14ac:dyDescent="0.15">
      <c r="A15" s="215"/>
      <c r="B15" s="24"/>
      <c r="C15" s="38"/>
      <c r="D15" s="39"/>
      <c r="E15" s="40"/>
      <c r="F15" s="46">
        <f>C15*E15</f>
        <v>0</v>
      </c>
      <c r="G15" s="180"/>
      <c r="H15" s="48"/>
      <c r="I15" s="42"/>
      <c r="J15" s="185"/>
    </row>
    <row r="16" spans="1:12" ht="30" customHeight="1" x14ac:dyDescent="0.15">
      <c r="A16" s="211" t="s">
        <v>18</v>
      </c>
      <c r="B16" s="211"/>
      <c r="C16" s="211"/>
      <c r="D16" s="211"/>
      <c r="E16" s="211"/>
      <c r="F16" s="46">
        <f>SUM(F11:F15)</f>
        <v>321160</v>
      </c>
      <c r="G16" s="179"/>
      <c r="H16" s="61"/>
      <c r="I16" s="14"/>
      <c r="J16" s="186"/>
    </row>
    <row r="17" spans="1:10" ht="30" customHeight="1" x14ac:dyDescent="0.15">
      <c r="A17" s="213" t="s">
        <v>157</v>
      </c>
      <c r="B17" s="24" t="s">
        <v>156</v>
      </c>
      <c r="C17" s="38">
        <v>30</v>
      </c>
      <c r="D17" s="39" t="s">
        <v>158</v>
      </c>
      <c r="E17" s="40">
        <v>9900</v>
      </c>
      <c r="F17" s="46">
        <f>C17*E17</f>
        <v>297000</v>
      </c>
      <c r="G17" s="178">
        <v>44206</v>
      </c>
      <c r="H17" s="41" t="s">
        <v>200</v>
      </c>
      <c r="I17" s="42"/>
      <c r="J17" s="186"/>
    </row>
    <row r="18" spans="1:10" ht="30" customHeight="1" x14ac:dyDescent="0.15">
      <c r="A18" s="214"/>
      <c r="B18" s="24" t="s">
        <v>156</v>
      </c>
      <c r="C18" s="38">
        <v>30</v>
      </c>
      <c r="D18" s="39" t="s">
        <v>159</v>
      </c>
      <c r="E18" s="40">
        <v>7700</v>
      </c>
      <c r="F18" s="46">
        <f>C18*E18</f>
        <v>231000</v>
      </c>
      <c r="G18" s="178">
        <v>44211</v>
      </c>
      <c r="H18" s="41" t="s">
        <v>200</v>
      </c>
      <c r="I18" s="42"/>
      <c r="J18" s="186"/>
    </row>
    <row r="19" spans="1:10" ht="30" customHeight="1" x14ac:dyDescent="0.15">
      <c r="A19" s="214"/>
      <c r="B19" s="24" t="s">
        <v>156</v>
      </c>
      <c r="C19" s="38">
        <v>5</v>
      </c>
      <c r="D19" s="39" t="s">
        <v>159</v>
      </c>
      <c r="E19" s="40">
        <v>11000</v>
      </c>
      <c r="F19" s="46">
        <f>C19*E19</f>
        <v>55000</v>
      </c>
      <c r="G19" s="178">
        <v>44239</v>
      </c>
      <c r="H19" s="41" t="s">
        <v>201</v>
      </c>
      <c r="I19" s="42"/>
      <c r="J19" s="186"/>
    </row>
    <row r="20" spans="1:10" ht="30" customHeight="1" x14ac:dyDescent="0.15">
      <c r="A20" s="214"/>
      <c r="B20" s="24" t="s">
        <v>156</v>
      </c>
      <c r="C20" s="38">
        <v>2</v>
      </c>
      <c r="D20" s="39" t="s">
        <v>159</v>
      </c>
      <c r="E20" s="40">
        <v>10540</v>
      </c>
      <c r="F20" s="46">
        <f>C20*E20</f>
        <v>21080</v>
      </c>
      <c r="G20" s="178">
        <v>44268</v>
      </c>
      <c r="H20" s="41" t="s">
        <v>201</v>
      </c>
      <c r="I20" s="42"/>
      <c r="J20" s="186"/>
    </row>
    <row r="21" spans="1:10" ht="30" customHeight="1" x14ac:dyDescent="0.15">
      <c r="A21" s="215"/>
      <c r="B21" s="24"/>
      <c r="C21" s="38"/>
      <c r="D21" s="39"/>
      <c r="E21" s="40"/>
      <c r="F21" s="46">
        <f>C21*E21</f>
        <v>0</v>
      </c>
      <c r="G21" s="47"/>
      <c r="H21" s="48"/>
      <c r="I21" s="42"/>
      <c r="J21" s="186"/>
    </row>
    <row r="22" spans="1:10" ht="30" customHeight="1" x14ac:dyDescent="0.15">
      <c r="A22" s="211" t="s">
        <v>18</v>
      </c>
      <c r="B22" s="211"/>
      <c r="C22" s="211"/>
      <c r="D22" s="211"/>
      <c r="E22" s="211"/>
      <c r="F22" s="46">
        <f>SUM(F17:F21)</f>
        <v>604080</v>
      </c>
      <c r="G22" s="60"/>
      <c r="H22" s="61"/>
      <c r="I22" s="14"/>
      <c r="J22" s="186"/>
    </row>
    <row r="23" spans="1:10" ht="30" customHeight="1" x14ac:dyDescent="0.15">
      <c r="A23" s="217"/>
      <c r="B23" s="30"/>
      <c r="C23" s="44"/>
      <c r="D23" s="45"/>
      <c r="E23" s="46"/>
      <c r="F23" s="46">
        <f>C23*E23</f>
        <v>0</v>
      </c>
      <c r="G23" s="47"/>
      <c r="H23" s="48"/>
      <c r="I23" s="42"/>
      <c r="J23" s="186"/>
    </row>
    <row r="24" spans="1:10" ht="30" customHeight="1" x14ac:dyDescent="0.15">
      <c r="A24" s="218"/>
      <c r="B24" s="30"/>
      <c r="C24" s="44"/>
      <c r="D24" s="45"/>
      <c r="E24" s="46"/>
      <c r="F24" s="46">
        <f>C24*E24</f>
        <v>0</v>
      </c>
      <c r="G24" s="47"/>
      <c r="H24" s="48"/>
      <c r="I24" s="42"/>
      <c r="J24" s="186"/>
    </row>
    <row r="25" spans="1:10" ht="30" customHeight="1" x14ac:dyDescent="0.15">
      <c r="A25" s="218"/>
      <c r="B25" s="30"/>
      <c r="C25" s="44"/>
      <c r="D25" s="45"/>
      <c r="E25" s="46"/>
      <c r="F25" s="46">
        <f>C25*E25</f>
        <v>0</v>
      </c>
      <c r="G25" s="47"/>
      <c r="H25" s="48"/>
      <c r="I25" s="42"/>
      <c r="J25" s="186"/>
    </row>
    <row r="26" spans="1:10" ht="30" customHeight="1" x14ac:dyDescent="0.15">
      <c r="A26" s="218"/>
      <c r="B26" s="30"/>
      <c r="C26" s="44"/>
      <c r="D26" s="45"/>
      <c r="E26" s="46"/>
      <c r="F26" s="46">
        <f>C26*E26</f>
        <v>0</v>
      </c>
      <c r="G26" s="47"/>
      <c r="H26" s="48"/>
      <c r="I26" s="42"/>
      <c r="J26" s="186"/>
    </row>
    <row r="27" spans="1:10" ht="30" customHeight="1" x14ac:dyDescent="0.15">
      <c r="A27" s="219"/>
      <c r="B27" s="30"/>
      <c r="C27" s="44"/>
      <c r="D27" s="45"/>
      <c r="E27" s="46"/>
      <c r="F27" s="46">
        <f>C27*E27</f>
        <v>0</v>
      </c>
      <c r="G27" s="47"/>
      <c r="H27" s="48"/>
      <c r="I27" s="42"/>
      <c r="J27" s="186"/>
    </row>
    <row r="28" spans="1:10" ht="30" customHeight="1" x14ac:dyDescent="0.15">
      <c r="A28" s="211" t="s">
        <v>18</v>
      </c>
      <c r="B28" s="211"/>
      <c r="C28" s="211"/>
      <c r="D28" s="211"/>
      <c r="E28" s="211"/>
      <c r="F28" s="46">
        <f>SUM(F23:F27)</f>
        <v>0</v>
      </c>
      <c r="G28" s="60"/>
      <c r="H28" s="61"/>
      <c r="I28" s="14"/>
      <c r="J28" s="186"/>
    </row>
    <row r="29" spans="1:10" ht="30" customHeight="1" x14ac:dyDescent="0.15">
      <c r="A29" s="211" t="s">
        <v>7</v>
      </c>
      <c r="B29" s="211"/>
      <c r="C29" s="211"/>
      <c r="D29" s="211"/>
      <c r="E29" s="211"/>
      <c r="F29" s="46">
        <f>F10+F16+F22+F28</f>
        <v>1145240</v>
      </c>
      <c r="G29" s="62"/>
      <c r="H29" s="61"/>
      <c r="I29" s="14"/>
      <c r="J29" s="187">
        <f>SUM(J5:J28)</f>
        <v>2160</v>
      </c>
    </row>
    <row r="30" spans="1:10" ht="30" customHeight="1" x14ac:dyDescent="0.15">
      <c r="A30" s="216" t="s">
        <v>191</v>
      </c>
      <c r="B30" s="216"/>
      <c r="C30" s="216"/>
      <c r="D30" s="216"/>
      <c r="E30" s="216"/>
      <c r="F30" s="167">
        <f>J29</f>
        <v>2160</v>
      </c>
      <c r="G30" s="62"/>
      <c r="H30" s="61"/>
      <c r="I30" s="14"/>
    </row>
    <row r="31" spans="1:10" ht="30" customHeight="1" x14ac:dyDescent="0.15">
      <c r="A31" s="212" t="s">
        <v>152</v>
      </c>
      <c r="B31" s="212"/>
      <c r="C31" s="212"/>
      <c r="D31" s="212"/>
      <c r="E31" s="212"/>
      <c r="F31" s="161">
        <v>0</v>
      </c>
      <c r="G31" s="62"/>
      <c r="H31" s="61"/>
      <c r="I31" s="14"/>
    </row>
    <row r="32" spans="1:10" ht="24" customHeight="1" x14ac:dyDescent="0.15">
      <c r="A32" s="3"/>
      <c r="B32" s="3"/>
      <c r="C32" s="10"/>
      <c r="E32" s="9"/>
      <c r="F32" s="9"/>
      <c r="G32" s="9"/>
      <c r="H32" s="9"/>
    </row>
    <row r="33" spans="1:8" ht="24" customHeight="1" x14ac:dyDescent="0.15">
      <c r="B33" s="3"/>
      <c r="C33" s="10"/>
      <c r="E33" s="9"/>
      <c r="F33" s="9"/>
      <c r="G33" s="9"/>
      <c r="H33" s="9"/>
    </row>
    <row r="34" spans="1:8" ht="24" customHeight="1" x14ac:dyDescent="0.15">
      <c r="A34" s="3"/>
      <c r="B34" s="3"/>
      <c r="C34" s="10"/>
      <c r="E34" s="9"/>
      <c r="F34" s="9"/>
      <c r="G34" s="9"/>
      <c r="H34" s="9"/>
    </row>
    <row r="35" spans="1:8" ht="24" customHeight="1" x14ac:dyDescent="0.15">
      <c r="A35" s="3"/>
      <c r="B35" s="3"/>
      <c r="C35" s="10"/>
      <c r="E35" s="9"/>
      <c r="F35" s="9"/>
      <c r="G35" s="9"/>
      <c r="H35" s="9"/>
    </row>
    <row r="36" spans="1:8" ht="24" customHeight="1" x14ac:dyDescent="0.15">
      <c r="A36" s="3"/>
      <c r="B36" s="3"/>
    </row>
    <row r="37" spans="1:8" ht="24" customHeight="1" x14ac:dyDescent="0.15">
      <c r="A37" s="3"/>
      <c r="B37" s="3"/>
    </row>
    <row r="38" spans="1:8" ht="24" customHeight="1" x14ac:dyDescent="0.15">
      <c r="A38" s="3"/>
      <c r="B38" s="3"/>
    </row>
    <row r="39" spans="1:8" ht="24" customHeight="1" x14ac:dyDescent="0.15">
      <c r="A39" s="3"/>
      <c r="B39" s="3"/>
    </row>
    <row r="40" spans="1:8" ht="24" customHeight="1" x14ac:dyDescent="0.15">
      <c r="A40" s="3"/>
      <c r="B40" s="3"/>
    </row>
    <row r="41" spans="1:8" ht="24" customHeight="1" x14ac:dyDescent="0.15">
      <c r="A41" s="3"/>
      <c r="B41" s="3"/>
    </row>
    <row r="42" spans="1:8" ht="24" customHeight="1" x14ac:dyDescent="0.15">
      <c r="A42" s="3"/>
      <c r="B42" s="3"/>
    </row>
    <row r="43" spans="1:8" ht="24" customHeight="1" x14ac:dyDescent="0.15">
      <c r="A43" s="3"/>
      <c r="B43" s="3"/>
    </row>
    <row r="44" spans="1:8" ht="16.149999999999999" customHeight="1" x14ac:dyDescent="0.15">
      <c r="A44" s="3"/>
      <c r="B44" s="3"/>
    </row>
    <row r="45" spans="1:8" ht="16.149999999999999" customHeight="1" x14ac:dyDescent="0.15">
      <c r="A45" s="3"/>
      <c r="B45" s="3"/>
    </row>
    <row r="46" spans="1:8" ht="16.149999999999999" customHeight="1" x14ac:dyDescent="0.15">
      <c r="A46" s="3"/>
      <c r="B46" s="3"/>
    </row>
    <row r="47" spans="1:8" ht="16.149999999999999" customHeight="1" x14ac:dyDescent="0.15">
      <c r="A47" s="3"/>
      <c r="B47" s="3"/>
    </row>
    <row r="48" spans="1:8" ht="16.149999999999999" customHeight="1" x14ac:dyDescent="0.15">
      <c r="A48" s="3"/>
      <c r="B48" s="3"/>
    </row>
    <row r="49" spans="1:2" ht="16.149999999999999" customHeight="1" x14ac:dyDescent="0.15">
      <c r="A49" s="3"/>
      <c r="B49" s="3"/>
    </row>
    <row r="50" spans="1:2" ht="16.149999999999999" customHeight="1" x14ac:dyDescent="0.15">
      <c r="A50" s="3"/>
      <c r="B50" s="3"/>
    </row>
    <row r="51" spans="1:2" ht="16.149999999999999" customHeight="1" x14ac:dyDescent="0.15">
      <c r="A51" s="3"/>
      <c r="B51" s="3"/>
    </row>
    <row r="52" spans="1:2" ht="16.149999999999999" customHeight="1" x14ac:dyDescent="0.15">
      <c r="A52" s="3"/>
      <c r="B52" s="3"/>
    </row>
    <row r="53" spans="1:2" ht="16.149999999999999" customHeight="1" x14ac:dyDescent="0.15">
      <c r="A53" s="3"/>
      <c r="B53" s="3"/>
    </row>
    <row r="54" spans="1:2" ht="16.149999999999999" customHeight="1" x14ac:dyDescent="0.15">
      <c r="A54" s="3"/>
      <c r="B54" s="3"/>
    </row>
    <row r="55" spans="1:2" ht="16.149999999999999" customHeight="1" x14ac:dyDescent="0.15">
      <c r="A55" s="3"/>
      <c r="B55" s="3"/>
    </row>
    <row r="56" spans="1:2" ht="16.149999999999999" customHeight="1" x14ac:dyDescent="0.15"/>
    <row r="57" spans="1:2" ht="16.149999999999999" customHeight="1" x14ac:dyDescent="0.15"/>
    <row r="58" spans="1:2" ht="16.149999999999999" customHeight="1" x14ac:dyDescent="0.15">
      <c r="A58" s="12"/>
    </row>
    <row r="59" spans="1:2" ht="16.149999999999999" customHeight="1" x14ac:dyDescent="0.15"/>
    <row r="60" spans="1:2" ht="16.149999999999999" customHeight="1" x14ac:dyDescent="0.15"/>
    <row r="61" spans="1:2" ht="16.149999999999999" customHeight="1" x14ac:dyDescent="0.15"/>
    <row r="62" spans="1:2" ht="16.149999999999999" customHeight="1" x14ac:dyDescent="0.15"/>
    <row r="63" spans="1:2" ht="16.149999999999999" customHeight="1" x14ac:dyDescent="0.15"/>
    <row r="64" spans="1:2"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sheetData>
  <sheetProtection formatCells="0" insertRows="0" deleteRows="0"/>
  <mergeCells count="12">
    <mergeCell ref="C4:D4"/>
    <mergeCell ref="A5:A9"/>
    <mergeCell ref="A31:E31"/>
    <mergeCell ref="A10:E10"/>
    <mergeCell ref="A16:E16"/>
    <mergeCell ref="A22:E22"/>
    <mergeCell ref="A28:E28"/>
    <mergeCell ref="A30:E30"/>
    <mergeCell ref="A11:A15"/>
    <mergeCell ref="A17:A21"/>
    <mergeCell ref="A23:A27"/>
    <mergeCell ref="A29:E29"/>
  </mergeCells>
  <phoneticPr fontId="3"/>
  <printOptions horizontalCentered="1"/>
  <pageMargins left="0.23622047244094491" right="0.23622047244094491" top="0.59055118110236227" bottom="0.59055118110236227" header="0.39370078740157483" footer="0.39370078740157483"/>
  <pageSetup paperSize="9" scale="65" orientation="portrait" r:id="rId1"/>
  <headerFooter alignWithMargins="0"/>
  <ignoredErrors>
    <ignoredError sqref="F10"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5"/>
  <dimension ref="A1:AA93"/>
  <sheetViews>
    <sheetView view="pageBreakPreview" zoomScale="90" zoomScaleNormal="85" zoomScaleSheetLayoutView="90" workbookViewId="0">
      <selection activeCell="S14" sqref="S14"/>
    </sheetView>
  </sheetViews>
  <sheetFormatPr defaultColWidth="8.875" defaultRowHeight="12.6" customHeight="1" x14ac:dyDescent="0.15"/>
  <cols>
    <col min="1" max="1" width="14.25" style="1" customWidth="1"/>
    <col min="2" max="2" width="10.875" style="1" customWidth="1"/>
    <col min="3" max="3" width="10.5" style="1" bestFit="1" customWidth="1"/>
    <col min="4" max="4" width="4.625" style="1" customWidth="1"/>
    <col min="5" max="16" width="3.75" style="1" customWidth="1"/>
    <col min="17" max="17" width="7.875" style="1" customWidth="1"/>
    <col min="18" max="18" width="13" style="1" bestFit="1" customWidth="1"/>
    <col min="19" max="22" width="8.75" style="1" customWidth="1"/>
    <col min="23" max="23" width="13" style="1" bestFit="1" customWidth="1"/>
    <col min="24" max="24" width="11.875" style="1" customWidth="1"/>
    <col min="25" max="25" width="8.75" style="1" customWidth="1"/>
    <col min="26" max="26" width="13" style="1" bestFit="1" customWidth="1"/>
    <col min="27" max="27" width="14.625" style="1" customWidth="1"/>
    <col min="28" max="28" width="4.875" style="1" customWidth="1"/>
    <col min="29" max="16384" width="8.875" style="1"/>
  </cols>
  <sheetData>
    <row r="1" spans="1:27" ht="16.149999999999999" customHeight="1" x14ac:dyDescent="0.15">
      <c r="A1" s="22" t="s">
        <v>125</v>
      </c>
    </row>
    <row r="2" spans="1:27" ht="16.149999999999999" customHeight="1" x14ac:dyDescent="0.15">
      <c r="A2" s="8"/>
    </row>
    <row r="3" spans="1:27" ht="23.25" customHeight="1" x14ac:dyDescent="0.15">
      <c r="A3" s="8" t="s">
        <v>50</v>
      </c>
    </row>
    <row r="4" spans="1:27" ht="23.25" customHeight="1" x14ac:dyDescent="0.15">
      <c r="A4" s="201" t="s">
        <v>97</v>
      </c>
      <c r="B4" s="211" t="s">
        <v>100</v>
      </c>
      <c r="C4" s="198" t="s">
        <v>108</v>
      </c>
      <c r="D4" s="229"/>
      <c r="E4" s="229"/>
      <c r="F4" s="229"/>
      <c r="G4" s="229"/>
      <c r="H4" s="229"/>
      <c r="I4" s="229"/>
      <c r="J4" s="229"/>
      <c r="K4" s="229"/>
      <c r="L4" s="229"/>
      <c r="M4" s="229"/>
      <c r="N4" s="229"/>
      <c r="O4" s="229"/>
      <c r="P4" s="229"/>
      <c r="Q4" s="229"/>
      <c r="R4" s="199"/>
      <c r="S4" s="226" t="s">
        <v>103</v>
      </c>
      <c r="T4" s="226" t="s">
        <v>112</v>
      </c>
      <c r="U4" s="226" t="s">
        <v>104</v>
      </c>
      <c r="V4" s="226" t="s">
        <v>114</v>
      </c>
      <c r="W4" s="226" t="s">
        <v>126</v>
      </c>
      <c r="X4" s="226" t="s">
        <v>115</v>
      </c>
      <c r="Y4" s="226" t="s">
        <v>116</v>
      </c>
      <c r="Z4" s="226" t="s">
        <v>117</v>
      </c>
      <c r="AA4" s="201" t="s">
        <v>98</v>
      </c>
    </row>
    <row r="5" spans="1:27" s="2" customFormat="1" ht="40.5" customHeight="1" x14ac:dyDescent="0.15">
      <c r="A5" s="201"/>
      <c r="B5" s="211"/>
      <c r="C5" s="226" t="s">
        <v>109</v>
      </c>
      <c r="D5" s="226" t="s">
        <v>113</v>
      </c>
      <c r="E5" s="211" t="s">
        <v>99</v>
      </c>
      <c r="F5" s="211"/>
      <c r="G5" s="211"/>
      <c r="H5" s="211"/>
      <c r="I5" s="211"/>
      <c r="J5" s="211"/>
      <c r="K5" s="211"/>
      <c r="L5" s="211"/>
      <c r="M5" s="211"/>
      <c r="N5" s="211"/>
      <c r="O5" s="211"/>
      <c r="P5" s="211"/>
      <c r="Q5" s="211"/>
      <c r="R5" s="226" t="s">
        <v>110</v>
      </c>
      <c r="S5" s="209"/>
      <c r="T5" s="227"/>
      <c r="U5" s="227"/>
      <c r="V5" s="227"/>
      <c r="W5" s="227"/>
      <c r="X5" s="227"/>
      <c r="Y5" s="227"/>
      <c r="Z5" s="227"/>
      <c r="AA5" s="201"/>
    </row>
    <row r="6" spans="1:27" s="2" customFormat="1" ht="20.25" customHeight="1" x14ac:dyDescent="0.15">
      <c r="A6" s="201"/>
      <c r="B6" s="211"/>
      <c r="C6" s="227"/>
      <c r="D6" s="227"/>
      <c r="E6" s="133">
        <v>4</v>
      </c>
      <c r="F6" s="133">
        <v>5</v>
      </c>
      <c r="G6" s="133">
        <v>6</v>
      </c>
      <c r="H6" s="133">
        <v>7</v>
      </c>
      <c r="I6" s="133">
        <v>8</v>
      </c>
      <c r="J6" s="133">
        <v>9</v>
      </c>
      <c r="K6" s="133">
        <v>10</v>
      </c>
      <c r="L6" s="133">
        <v>11</v>
      </c>
      <c r="M6" s="133">
        <v>12</v>
      </c>
      <c r="N6" s="134">
        <v>1</v>
      </c>
      <c r="O6" s="134">
        <v>2</v>
      </c>
      <c r="P6" s="134">
        <v>3</v>
      </c>
      <c r="Q6" s="134" t="s">
        <v>2</v>
      </c>
      <c r="R6" s="227"/>
      <c r="S6" s="209"/>
      <c r="T6" s="227"/>
      <c r="U6" s="227"/>
      <c r="V6" s="227"/>
      <c r="W6" s="227"/>
      <c r="X6" s="227"/>
      <c r="Y6" s="227"/>
      <c r="Z6" s="227"/>
      <c r="AA6" s="201"/>
    </row>
    <row r="7" spans="1:27" s="2" customFormat="1" ht="23.25" customHeight="1" x14ac:dyDescent="0.15">
      <c r="A7" s="201"/>
      <c r="B7" s="211"/>
      <c r="C7" s="228"/>
      <c r="D7" s="228"/>
      <c r="E7" s="135" t="s">
        <v>15</v>
      </c>
      <c r="F7" s="135" t="s">
        <v>15</v>
      </c>
      <c r="G7" s="135" t="s">
        <v>14</v>
      </c>
      <c r="H7" s="135" t="s">
        <v>14</v>
      </c>
      <c r="I7" s="135" t="s">
        <v>14</v>
      </c>
      <c r="J7" s="135" t="s">
        <v>14</v>
      </c>
      <c r="K7" s="135" t="s">
        <v>14</v>
      </c>
      <c r="L7" s="135" t="s">
        <v>14</v>
      </c>
      <c r="M7" s="135" t="s">
        <v>14</v>
      </c>
      <c r="N7" s="135" t="s">
        <v>14</v>
      </c>
      <c r="O7" s="135" t="s">
        <v>14</v>
      </c>
      <c r="P7" s="135" t="s">
        <v>14</v>
      </c>
      <c r="Q7" s="135" t="s">
        <v>102</v>
      </c>
      <c r="R7" s="228"/>
      <c r="S7" s="210"/>
      <c r="T7" s="228"/>
      <c r="U7" s="228"/>
      <c r="V7" s="228"/>
      <c r="W7" s="228"/>
      <c r="X7" s="228"/>
      <c r="Y7" s="228"/>
      <c r="Z7" s="228"/>
      <c r="AA7" s="201"/>
    </row>
    <row r="8" spans="1:27" ht="56.25" customHeight="1" x14ac:dyDescent="0.15">
      <c r="A8" s="49" t="s">
        <v>163</v>
      </c>
      <c r="B8" s="50" t="s">
        <v>66</v>
      </c>
      <c r="C8" s="51">
        <v>110000</v>
      </c>
      <c r="D8" s="52" t="s">
        <v>14</v>
      </c>
      <c r="E8" s="53"/>
      <c r="F8" s="53"/>
      <c r="G8" s="53"/>
      <c r="H8" s="53"/>
      <c r="I8" s="53"/>
      <c r="J8" s="53">
        <v>1</v>
      </c>
      <c r="K8" s="53">
        <v>1</v>
      </c>
      <c r="L8" s="53">
        <v>1</v>
      </c>
      <c r="M8" s="53">
        <v>1</v>
      </c>
      <c r="N8" s="53">
        <v>1</v>
      </c>
      <c r="O8" s="53">
        <v>1</v>
      </c>
      <c r="P8" s="53">
        <v>1</v>
      </c>
      <c r="Q8" s="111">
        <f>SUM(E8:P8)</f>
        <v>7</v>
      </c>
      <c r="R8" s="55">
        <f>C8*Q8</f>
        <v>770000</v>
      </c>
      <c r="S8" s="51">
        <v>21000</v>
      </c>
      <c r="T8" s="51">
        <v>19000</v>
      </c>
      <c r="U8" s="51">
        <v>0</v>
      </c>
      <c r="V8" s="51">
        <v>0</v>
      </c>
      <c r="W8" s="55">
        <f>SUM(R8:V8)</f>
        <v>810000</v>
      </c>
      <c r="X8" s="51">
        <v>160000</v>
      </c>
      <c r="Y8" s="51">
        <v>0</v>
      </c>
      <c r="Z8" s="55">
        <f>W8+X8+Y8</f>
        <v>970000</v>
      </c>
      <c r="AA8" s="59"/>
    </row>
    <row r="9" spans="1:27" ht="56.25" customHeight="1" x14ac:dyDescent="0.15">
      <c r="A9" s="49" t="s">
        <v>164</v>
      </c>
      <c r="B9" s="50" t="s">
        <v>111</v>
      </c>
      <c r="C9" s="51">
        <v>6500</v>
      </c>
      <c r="D9" s="52" t="s">
        <v>96</v>
      </c>
      <c r="E9" s="53"/>
      <c r="F9" s="53"/>
      <c r="G9" s="53"/>
      <c r="H9" s="53"/>
      <c r="I9" s="53"/>
      <c r="J9" s="53">
        <v>10</v>
      </c>
      <c r="K9" s="53">
        <v>10</v>
      </c>
      <c r="L9" s="53">
        <v>10</v>
      </c>
      <c r="M9" s="53">
        <v>10</v>
      </c>
      <c r="N9" s="53">
        <v>10</v>
      </c>
      <c r="O9" s="53">
        <v>10</v>
      </c>
      <c r="P9" s="53">
        <v>10</v>
      </c>
      <c r="Q9" s="111">
        <f t="shared" ref="Q9:Q15" si="0">SUM(E9:P9)</f>
        <v>70</v>
      </c>
      <c r="R9" s="55">
        <f t="shared" ref="R9:R15" si="1">C9*Q9</f>
        <v>455000</v>
      </c>
      <c r="S9" s="51">
        <v>0</v>
      </c>
      <c r="T9" s="51">
        <v>0</v>
      </c>
      <c r="U9" s="51">
        <v>0</v>
      </c>
      <c r="V9" s="51">
        <v>0</v>
      </c>
      <c r="W9" s="55">
        <f t="shared" ref="W9:W15" si="2">SUM(R9:V9)</f>
        <v>455000</v>
      </c>
      <c r="X9" s="51">
        <v>0</v>
      </c>
      <c r="Y9" s="51">
        <v>0</v>
      </c>
      <c r="Z9" s="55">
        <f t="shared" ref="Z9:Z15" si="3">W9+X9+Y9</f>
        <v>455000</v>
      </c>
      <c r="AA9" s="59"/>
    </row>
    <row r="10" spans="1:27" ht="56.25" customHeight="1" x14ac:dyDescent="0.15">
      <c r="A10" s="54"/>
      <c r="B10" s="43"/>
      <c r="C10" s="55"/>
      <c r="D10" s="52"/>
      <c r="E10" s="56"/>
      <c r="F10" s="56"/>
      <c r="G10" s="56"/>
      <c r="H10" s="56"/>
      <c r="I10" s="56"/>
      <c r="J10" s="56"/>
      <c r="K10" s="56"/>
      <c r="L10" s="56"/>
      <c r="M10" s="56"/>
      <c r="N10" s="56"/>
      <c r="O10" s="56"/>
      <c r="P10" s="56"/>
      <c r="Q10" s="111">
        <f t="shared" si="0"/>
        <v>0</v>
      </c>
      <c r="R10" s="55">
        <f t="shared" si="1"/>
        <v>0</v>
      </c>
      <c r="S10" s="55"/>
      <c r="T10" s="55"/>
      <c r="U10" s="55">
        <v>0</v>
      </c>
      <c r="V10" s="55"/>
      <c r="W10" s="55">
        <f t="shared" si="2"/>
        <v>0</v>
      </c>
      <c r="X10" s="55"/>
      <c r="Y10" s="55"/>
      <c r="Z10" s="55">
        <f t="shared" si="3"/>
        <v>0</v>
      </c>
      <c r="AA10" s="59"/>
    </row>
    <row r="11" spans="1:27" ht="56.25" customHeight="1" x14ac:dyDescent="0.15">
      <c r="A11" s="54"/>
      <c r="B11" s="43"/>
      <c r="C11" s="57"/>
      <c r="D11" s="52"/>
      <c r="E11" s="58"/>
      <c r="F11" s="58"/>
      <c r="G11" s="58"/>
      <c r="H11" s="58"/>
      <c r="I11" s="58"/>
      <c r="J11" s="58"/>
      <c r="K11" s="58"/>
      <c r="L11" s="58"/>
      <c r="M11" s="58"/>
      <c r="N11" s="58"/>
      <c r="O11" s="58"/>
      <c r="P11" s="58"/>
      <c r="Q11" s="111">
        <f t="shared" si="0"/>
        <v>0</v>
      </c>
      <c r="R11" s="55">
        <f t="shared" si="1"/>
        <v>0</v>
      </c>
      <c r="S11" s="55"/>
      <c r="T11" s="55"/>
      <c r="U11" s="55"/>
      <c r="V11" s="55"/>
      <c r="W11" s="55">
        <f t="shared" si="2"/>
        <v>0</v>
      </c>
      <c r="X11" s="55"/>
      <c r="Y11" s="55"/>
      <c r="Z11" s="55">
        <f t="shared" si="3"/>
        <v>0</v>
      </c>
      <c r="AA11" s="59"/>
    </row>
    <row r="12" spans="1:27" ht="56.25" customHeight="1" x14ac:dyDescent="0.15">
      <c r="A12" s="54"/>
      <c r="B12" s="43"/>
      <c r="C12" s="55"/>
      <c r="D12" s="52"/>
      <c r="E12" s="56"/>
      <c r="F12" s="56"/>
      <c r="G12" s="56"/>
      <c r="H12" s="56"/>
      <c r="I12" s="56"/>
      <c r="J12" s="56"/>
      <c r="K12" s="56"/>
      <c r="L12" s="56"/>
      <c r="M12" s="56"/>
      <c r="N12" s="56"/>
      <c r="O12" s="56"/>
      <c r="P12" s="56"/>
      <c r="Q12" s="111">
        <f t="shared" si="0"/>
        <v>0</v>
      </c>
      <c r="R12" s="55">
        <f t="shared" si="1"/>
        <v>0</v>
      </c>
      <c r="S12" s="55"/>
      <c r="T12" s="55"/>
      <c r="U12" s="55"/>
      <c r="V12" s="55"/>
      <c r="W12" s="55">
        <f t="shared" si="2"/>
        <v>0</v>
      </c>
      <c r="X12" s="55"/>
      <c r="Y12" s="55"/>
      <c r="Z12" s="55">
        <f t="shared" si="3"/>
        <v>0</v>
      </c>
      <c r="AA12" s="59"/>
    </row>
    <row r="13" spans="1:27" ht="56.25" customHeight="1" x14ac:dyDescent="0.15">
      <c r="A13" s="54"/>
      <c r="B13" s="43"/>
      <c r="C13" s="57"/>
      <c r="D13" s="52"/>
      <c r="E13" s="58"/>
      <c r="F13" s="58"/>
      <c r="G13" s="58"/>
      <c r="H13" s="58"/>
      <c r="I13" s="58"/>
      <c r="J13" s="58"/>
      <c r="K13" s="58"/>
      <c r="L13" s="58"/>
      <c r="M13" s="58"/>
      <c r="N13" s="58"/>
      <c r="O13" s="58"/>
      <c r="P13" s="58"/>
      <c r="Q13" s="111">
        <f t="shared" si="0"/>
        <v>0</v>
      </c>
      <c r="R13" s="55">
        <f t="shared" si="1"/>
        <v>0</v>
      </c>
      <c r="S13" s="55"/>
      <c r="T13" s="55"/>
      <c r="U13" s="55"/>
      <c r="V13" s="55"/>
      <c r="W13" s="55">
        <f t="shared" si="2"/>
        <v>0</v>
      </c>
      <c r="X13" s="55"/>
      <c r="Y13" s="55"/>
      <c r="Z13" s="55">
        <f t="shared" si="3"/>
        <v>0</v>
      </c>
      <c r="AA13" s="59"/>
    </row>
    <row r="14" spans="1:27" ht="56.25" customHeight="1" x14ac:dyDescent="0.15">
      <c r="A14" s="54"/>
      <c r="B14" s="43"/>
      <c r="C14" s="57"/>
      <c r="D14" s="52"/>
      <c r="E14" s="58"/>
      <c r="F14" s="58"/>
      <c r="G14" s="58"/>
      <c r="H14" s="58"/>
      <c r="I14" s="58"/>
      <c r="J14" s="58"/>
      <c r="K14" s="58"/>
      <c r="L14" s="58"/>
      <c r="M14" s="58"/>
      <c r="N14" s="58"/>
      <c r="O14" s="58"/>
      <c r="P14" s="58"/>
      <c r="Q14" s="111">
        <f t="shared" si="0"/>
        <v>0</v>
      </c>
      <c r="R14" s="55">
        <f t="shared" si="1"/>
        <v>0</v>
      </c>
      <c r="S14" s="55"/>
      <c r="T14" s="55"/>
      <c r="U14" s="55"/>
      <c r="V14" s="55"/>
      <c r="W14" s="55">
        <f t="shared" si="2"/>
        <v>0</v>
      </c>
      <c r="X14" s="55"/>
      <c r="Y14" s="55"/>
      <c r="Z14" s="55">
        <f t="shared" si="3"/>
        <v>0</v>
      </c>
      <c r="AA14" s="59"/>
    </row>
    <row r="15" spans="1:27" ht="56.25" customHeight="1" thickBot="1" x14ac:dyDescent="0.2">
      <c r="A15" s="54"/>
      <c r="B15" s="43"/>
      <c r="C15" s="57"/>
      <c r="D15" s="52"/>
      <c r="E15" s="58"/>
      <c r="F15" s="58"/>
      <c r="G15" s="58"/>
      <c r="H15" s="58"/>
      <c r="I15" s="58"/>
      <c r="J15" s="58"/>
      <c r="K15" s="58"/>
      <c r="L15" s="58"/>
      <c r="M15" s="58"/>
      <c r="N15" s="58"/>
      <c r="O15" s="58"/>
      <c r="P15" s="58"/>
      <c r="Q15" s="111">
        <f t="shared" si="0"/>
        <v>0</v>
      </c>
      <c r="R15" s="55">
        <f t="shared" si="1"/>
        <v>0</v>
      </c>
      <c r="S15" s="55"/>
      <c r="T15" s="55"/>
      <c r="U15" s="55"/>
      <c r="V15" s="55"/>
      <c r="W15" s="55">
        <f t="shared" si="2"/>
        <v>0</v>
      </c>
      <c r="X15" s="55"/>
      <c r="Y15" s="55"/>
      <c r="Z15" s="55">
        <f t="shared" si="3"/>
        <v>0</v>
      </c>
      <c r="AA15" s="59"/>
    </row>
    <row r="16" spans="1:27" ht="30" customHeight="1" thickTop="1" x14ac:dyDescent="0.15">
      <c r="A16" s="223" t="s">
        <v>7</v>
      </c>
      <c r="B16" s="224"/>
      <c r="C16" s="224"/>
      <c r="D16" s="224"/>
      <c r="E16" s="224"/>
      <c r="F16" s="224"/>
      <c r="G16" s="224"/>
      <c r="H16" s="224"/>
      <c r="I16" s="224"/>
      <c r="J16" s="224"/>
      <c r="K16" s="224"/>
      <c r="L16" s="224"/>
      <c r="M16" s="224"/>
      <c r="N16" s="224"/>
      <c r="O16" s="224"/>
      <c r="P16" s="224"/>
      <c r="Q16" s="225"/>
      <c r="R16" s="188">
        <f t="shared" ref="R16:Z16" si="4">SUM(R8:R15)</f>
        <v>1225000</v>
      </c>
      <c r="S16" s="188">
        <f t="shared" si="4"/>
        <v>21000</v>
      </c>
      <c r="T16" s="188">
        <f t="shared" si="4"/>
        <v>19000</v>
      </c>
      <c r="U16" s="188">
        <f t="shared" si="4"/>
        <v>0</v>
      </c>
      <c r="V16" s="188">
        <f t="shared" si="4"/>
        <v>0</v>
      </c>
      <c r="W16" s="188">
        <f t="shared" si="4"/>
        <v>1265000</v>
      </c>
      <c r="X16" s="188">
        <f t="shared" si="4"/>
        <v>160000</v>
      </c>
      <c r="Y16" s="188">
        <f t="shared" si="4"/>
        <v>0</v>
      </c>
      <c r="Z16" s="188">
        <f t="shared" si="4"/>
        <v>1425000</v>
      </c>
      <c r="AA16" s="106"/>
    </row>
    <row r="17" spans="1:27" ht="30" customHeight="1" x14ac:dyDescent="0.15">
      <c r="A17" s="220" t="s">
        <v>152</v>
      </c>
      <c r="B17" s="221"/>
      <c r="C17" s="221"/>
      <c r="D17" s="221"/>
      <c r="E17" s="221"/>
      <c r="F17" s="221"/>
      <c r="G17" s="221"/>
      <c r="H17" s="221"/>
      <c r="I17" s="221"/>
      <c r="J17" s="221"/>
      <c r="K17" s="221"/>
      <c r="L17" s="221"/>
      <c r="M17" s="221"/>
      <c r="N17" s="221"/>
      <c r="O17" s="221"/>
      <c r="P17" s="221"/>
      <c r="Q17" s="222"/>
      <c r="R17" s="161">
        <v>770000</v>
      </c>
      <c r="S17" s="161">
        <v>0</v>
      </c>
      <c r="T17" s="161">
        <v>19000</v>
      </c>
      <c r="U17" s="161">
        <v>0</v>
      </c>
      <c r="V17" s="161">
        <v>0</v>
      </c>
      <c r="W17" s="165">
        <f>SUM(R17:V17)</f>
        <v>789000</v>
      </c>
      <c r="X17" s="161">
        <v>160000</v>
      </c>
      <c r="Y17" s="161">
        <v>0</v>
      </c>
      <c r="Z17" s="165">
        <f>SUM(W17:Y17)</f>
        <v>949000</v>
      </c>
      <c r="AA17" s="162"/>
    </row>
    <row r="18" spans="1:27" ht="30" customHeight="1" x14ac:dyDescent="0.15"/>
    <row r="19" spans="1:27" ht="30" customHeight="1" x14ac:dyDescent="0.15"/>
    <row r="20" spans="1:27" ht="30" customHeight="1" x14ac:dyDescent="0.15"/>
    <row r="21" spans="1:27" ht="30" customHeight="1" x14ac:dyDescent="0.15"/>
    <row r="22" spans="1:27" ht="30" customHeight="1" x14ac:dyDescent="0.15"/>
    <row r="23" spans="1:27" ht="30" customHeight="1" x14ac:dyDescent="0.15"/>
    <row r="24" spans="1:27" ht="30" customHeight="1" x14ac:dyDescent="0.15"/>
    <row r="25" spans="1:27" ht="30" customHeight="1" x14ac:dyDescent="0.15"/>
    <row r="26" spans="1:27" ht="30" customHeight="1" x14ac:dyDescent="0.15"/>
    <row r="27" spans="1:27" ht="30" customHeight="1" x14ac:dyDescent="0.15"/>
    <row r="28" spans="1:27" ht="30" customHeight="1" x14ac:dyDescent="0.15"/>
    <row r="29" spans="1:27" ht="16.149999999999999" customHeight="1" x14ac:dyDescent="0.15"/>
    <row r="30" spans="1:27" ht="16.149999999999999" customHeight="1" x14ac:dyDescent="0.15"/>
    <row r="31" spans="1:27" ht="16.149999999999999" customHeight="1" x14ac:dyDescent="0.15"/>
    <row r="32" spans="1:27" ht="16.149999999999999" customHeight="1" x14ac:dyDescent="0.15"/>
    <row r="33" ht="16.149999999999999" customHeight="1" x14ac:dyDescent="0.15"/>
    <row r="34" ht="16.149999999999999" customHeight="1" x14ac:dyDescent="0.15"/>
    <row r="35" ht="16.149999999999999" customHeight="1" x14ac:dyDescent="0.15"/>
    <row r="36" ht="16.149999999999999" customHeight="1" x14ac:dyDescent="0.15"/>
    <row r="37" ht="16.149999999999999" customHeight="1" x14ac:dyDescent="0.15"/>
    <row r="38" ht="16.149999999999999" customHeight="1" x14ac:dyDescent="0.15"/>
    <row r="39" ht="16.149999999999999" customHeight="1" x14ac:dyDescent="0.15"/>
    <row r="40" ht="16.149999999999999" customHeight="1" x14ac:dyDescent="0.15"/>
    <row r="41" ht="16.149999999999999" customHeight="1" x14ac:dyDescent="0.15"/>
    <row r="42" ht="16.149999999999999" customHeight="1" x14ac:dyDescent="0.15"/>
    <row r="43" ht="16.149999999999999" customHeight="1" x14ac:dyDescent="0.15"/>
    <row r="44" ht="16.149999999999999" customHeight="1" x14ac:dyDescent="0.15"/>
    <row r="45" ht="16.149999999999999" customHeight="1" x14ac:dyDescent="0.15"/>
    <row r="46" ht="16.149999999999999" customHeight="1" x14ac:dyDescent="0.15"/>
    <row r="47" ht="16.149999999999999" customHeight="1" x14ac:dyDescent="0.15"/>
    <row r="48"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sheetData>
  <sheetProtection formatCells="0" insertRows="0" deleteRows="0"/>
  <mergeCells count="18">
    <mergeCell ref="AA4:AA7"/>
    <mergeCell ref="D5:D7"/>
    <mergeCell ref="E5:Q5"/>
    <mergeCell ref="R5:R7"/>
    <mergeCell ref="X4:X7"/>
    <mergeCell ref="T4:T7"/>
    <mergeCell ref="W4:W7"/>
    <mergeCell ref="Y4:Y7"/>
    <mergeCell ref="U4:U7"/>
    <mergeCell ref="A17:Q17"/>
    <mergeCell ref="A16:Q16"/>
    <mergeCell ref="V4:V7"/>
    <mergeCell ref="Z4:Z7"/>
    <mergeCell ref="A4:A7"/>
    <mergeCell ref="B4:B7"/>
    <mergeCell ref="S4:S7"/>
    <mergeCell ref="C4:R4"/>
    <mergeCell ref="C5:C7"/>
  </mergeCells>
  <phoneticPr fontId="3"/>
  <dataValidations count="2">
    <dataValidation type="list" allowBlank="1" showInputMessage="1" showErrorMessage="1" sqref="B8:B15" xr:uid="{00000000-0002-0000-0300-000000000000}">
      <formula1>"直雇用,出向者,派遣職員,その他"</formula1>
    </dataValidation>
    <dataValidation type="list" allowBlank="1" showInputMessage="1" showErrorMessage="1" sqref="D8:D15" xr:uid="{00000000-0002-0000-0300-000001000000}">
      <formula1>"月,日,時"</formula1>
    </dataValidation>
  </dataValidations>
  <printOptions horizontalCentered="1"/>
  <pageMargins left="0.23622047244094491" right="0.23622047244094491" top="0.59055118110236227" bottom="0.59055118110236227" header="0.39370078740157483" footer="0.39370078740157483"/>
  <pageSetup paperSize="9" scale="7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1:N57"/>
  <sheetViews>
    <sheetView view="pageBreakPreview" zoomScaleNormal="60" zoomScaleSheetLayoutView="100" zoomScalePageLayoutView="80" workbookViewId="0">
      <selection activeCell="C19" sqref="C19"/>
    </sheetView>
  </sheetViews>
  <sheetFormatPr defaultColWidth="8.875" defaultRowHeight="13.5" x14ac:dyDescent="0.15"/>
  <cols>
    <col min="1" max="1" width="18.5" style="1" customWidth="1"/>
    <col min="2" max="2" width="25.75" style="1" customWidth="1"/>
    <col min="3" max="3" width="13.25" style="1" customWidth="1"/>
    <col min="4" max="4" width="36.75" style="1" customWidth="1"/>
    <col min="5" max="5" width="12.75" style="1" customWidth="1"/>
    <col min="6" max="6" width="20.75" style="1" customWidth="1"/>
    <col min="7" max="16384" width="8.875" style="1"/>
  </cols>
  <sheetData>
    <row r="1" spans="1:14" ht="16.149999999999999" customHeight="1" x14ac:dyDescent="0.15">
      <c r="A1" s="64" t="s">
        <v>125</v>
      </c>
      <c r="E1" s="2"/>
      <c r="L1" s="23"/>
      <c r="M1" s="23"/>
      <c r="N1" s="23"/>
    </row>
    <row r="2" spans="1:14" ht="16.149999999999999" customHeight="1" x14ac:dyDescent="0.15">
      <c r="E2" s="2"/>
      <c r="L2" s="23"/>
      <c r="M2" s="23"/>
      <c r="N2" s="23"/>
    </row>
    <row r="3" spans="1:14" ht="16.149999999999999" customHeight="1" x14ac:dyDescent="0.15">
      <c r="A3" s="1" t="s">
        <v>51</v>
      </c>
      <c r="E3" s="2"/>
      <c r="L3" s="23"/>
      <c r="M3" s="23"/>
      <c r="N3" s="23"/>
    </row>
    <row r="4" spans="1:14" ht="19.899999999999999" customHeight="1" x14ac:dyDescent="0.15">
      <c r="A4" s="208" t="s">
        <v>13</v>
      </c>
      <c r="B4" s="198" t="s">
        <v>52</v>
      </c>
      <c r="C4" s="199"/>
      <c r="D4" s="208" t="s">
        <v>53</v>
      </c>
      <c r="E4" s="208" t="s">
        <v>11</v>
      </c>
      <c r="F4" s="208" t="s">
        <v>12</v>
      </c>
    </row>
    <row r="5" spans="1:14" ht="19.899999999999999" customHeight="1" x14ac:dyDescent="0.15">
      <c r="A5" s="210"/>
      <c r="B5" s="4" t="s">
        <v>58</v>
      </c>
      <c r="C5" s="4" t="s">
        <v>141</v>
      </c>
      <c r="D5" s="210"/>
      <c r="E5" s="210"/>
      <c r="F5" s="210"/>
    </row>
    <row r="6" spans="1:14" ht="19.899999999999999" customHeight="1" x14ac:dyDescent="0.15">
      <c r="A6" s="105" t="s">
        <v>165</v>
      </c>
      <c r="B6" s="105" t="s">
        <v>67</v>
      </c>
      <c r="C6" s="105" t="s">
        <v>54</v>
      </c>
      <c r="D6" s="105" t="s">
        <v>178</v>
      </c>
      <c r="E6" s="40">
        <v>60000</v>
      </c>
      <c r="F6" s="105" t="s">
        <v>186</v>
      </c>
    </row>
    <row r="7" spans="1:14" ht="19.899999999999999" customHeight="1" x14ac:dyDescent="0.15">
      <c r="A7" s="105" t="s">
        <v>166</v>
      </c>
      <c r="B7" s="105" t="s">
        <v>67</v>
      </c>
      <c r="C7" s="105" t="s">
        <v>54</v>
      </c>
      <c r="D7" s="105" t="s">
        <v>187</v>
      </c>
      <c r="E7" s="40">
        <v>20000</v>
      </c>
      <c r="F7" s="105"/>
    </row>
    <row r="8" spans="1:14" ht="19.899999999999999" customHeight="1" x14ac:dyDescent="0.15">
      <c r="A8" s="105" t="s">
        <v>167</v>
      </c>
      <c r="B8" s="105" t="s">
        <v>67</v>
      </c>
      <c r="C8" s="105" t="s">
        <v>54</v>
      </c>
      <c r="D8" s="105" t="s">
        <v>188</v>
      </c>
      <c r="E8" s="40">
        <v>20000</v>
      </c>
      <c r="F8" s="105"/>
    </row>
    <row r="9" spans="1:14" ht="19.899999999999999" customHeight="1" x14ac:dyDescent="0.15">
      <c r="A9" s="105" t="s">
        <v>168</v>
      </c>
      <c r="B9" s="105" t="s">
        <v>170</v>
      </c>
      <c r="C9" s="105" t="s">
        <v>169</v>
      </c>
      <c r="D9" s="105" t="s">
        <v>171</v>
      </c>
      <c r="E9" s="40">
        <v>200000</v>
      </c>
      <c r="F9" s="105" t="s">
        <v>172</v>
      </c>
    </row>
    <row r="10" spans="1:14" ht="19.899999999999999" customHeight="1" x14ac:dyDescent="0.15">
      <c r="A10" s="42"/>
      <c r="B10" s="42"/>
      <c r="C10" s="42"/>
      <c r="D10" s="42"/>
      <c r="E10" s="46"/>
      <c r="F10" s="42"/>
    </row>
    <row r="11" spans="1:14" ht="19.899999999999999" customHeight="1" x14ac:dyDescent="0.15">
      <c r="A11" s="42"/>
      <c r="B11" s="42"/>
      <c r="C11" s="42"/>
      <c r="D11" s="42"/>
      <c r="E11" s="46"/>
      <c r="F11" s="42"/>
    </row>
    <row r="12" spans="1:14" ht="19.899999999999999" customHeight="1" x14ac:dyDescent="0.15">
      <c r="A12" s="42"/>
      <c r="B12" s="42"/>
      <c r="C12" s="42"/>
      <c r="D12" s="42"/>
      <c r="E12" s="46"/>
      <c r="F12" s="42"/>
    </row>
    <row r="13" spans="1:14" ht="19.899999999999999" customHeight="1" x14ac:dyDescent="0.15">
      <c r="A13" s="42"/>
      <c r="B13" s="42"/>
      <c r="C13" s="42"/>
      <c r="D13" s="42"/>
      <c r="E13" s="46"/>
      <c r="F13" s="42"/>
    </row>
    <row r="14" spans="1:14" ht="19.899999999999999" customHeight="1" x14ac:dyDescent="0.15">
      <c r="A14" s="42"/>
      <c r="B14" s="42"/>
      <c r="C14" s="42"/>
      <c r="D14" s="42"/>
      <c r="E14" s="46"/>
      <c r="F14" s="42"/>
    </row>
    <row r="15" spans="1:14" ht="19.899999999999999" customHeight="1" thickBot="1" x14ac:dyDescent="0.2">
      <c r="A15" s="56"/>
      <c r="B15" s="56"/>
      <c r="C15" s="56"/>
      <c r="D15" s="56"/>
      <c r="E15" s="55"/>
      <c r="F15" s="56"/>
    </row>
    <row r="16" spans="1:14" ht="19.899999999999999" customHeight="1" thickTop="1" x14ac:dyDescent="0.15">
      <c r="A16" s="230" t="s">
        <v>7</v>
      </c>
      <c r="B16" s="231"/>
      <c r="C16" s="231"/>
      <c r="D16" s="232"/>
      <c r="E16" s="63">
        <f>SUM(E6:E15)</f>
        <v>300000</v>
      </c>
      <c r="F16" s="112"/>
    </row>
    <row r="17" spans="1:6" ht="19.899999999999999" customHeight="1" x14ac:dyDescent="0.15">
      <c r="A17" s="233" t="s">
        <v>152</v>
      </c>
      <c r="B17" s="234"/>
      <c r="C17" s="234"/>
      <c r="D17" s="235"/>
      <c r="E17" s="163">
        <v>200000</v>
      </c>
      <c r="F17" s="164"/>
    </row>
    <row r="18" spans="1:6" ht="19.899999999999999" customHeight="1" x14ac:dyDescent="0.15">
      <c r="D18" s="11"/>
      <c r="E18" s="17"/>
    </row>
    <row r="19" spans="1:6" ht="19.899999999999999" customHeight="1" x14ac:dyDescent="0.15"/>
    <row r="20" spans="1:6" ht="19.899999999999999" customHeight="1" x14ac:dyDescent="0.15"/>
    <row r="21" spans="1:6" ht="19.899999999999999" customHeight="1" x14ac:dyDescent="0.15"/>
    <row r="22" spans="1:6" ht="19.899999999999999" customHeight="1" x14ac:dyDescent="0.15"/>
    <row r="23" spans="1:6" ht="19.899999999999999" customHeight="1" x14ac:dyDescent="0.15"/>
    <row r="24" spans="1:6" ht="19.899999999999999" customHeight="1" x14ac:dyDescent="0.15"/>
    <row r="25" spans="1:6" ht="19.899999999999999" customHeight="1" x14ac:dyDescent="0.15"/>
    <row r="26" spans="1:6" ht="19.899999999999999" customHeight="1" x14ac:dyDescent="0.15"/>
    <row r="27" spans="1:6" ht="19.899999999999999" customHeight="1" x14ac:dyDescent="0.15"/>
    <row r="28" spans="1:6" ht="19.899999999999999" customHeight="1" x14ac:dyDescent="0.15"/>
    <row r="29" spans="1:6" ht="19.899999999999999" customHeight="1" x14ac:dyDescent="0.15"/>
    <row r="30" spans="1:6" ht="19.899999999999999" customHeight="1" x14ac:dyDescent="0.15"/>
    <row r="31" spans="1:6" ht="19.899999999999999" customHeight="1" x14ac:dyDescent="0.15"/>
    <row r="32" spans="1:6" ht="19.899999999999999" customHeight="1" x14ac:dyDescent="0.15"/>
    <row r="33" ht="19.899999999999999" customHeight="1" x14ac:dyDescent="0.15"/>
    <row r="34" ht="19.899999999999999" customHeight="1" x14ac:dyDescent="0.15"/>
    <row r="35" ht="19.899999999999999" customHeight="1" x14ac:dyDescent="0.15"/>
    <row r="36" ht="19.899999999999999" customHeight="1" x14ac:dyDescent="0.15"/>
    <row r="37" ht="19.899999999999999" customHeight="1" x14ac:dyDescent="0.15"/>
    <row r="38" ht="19.899999999999999" customHeight="1" x14ac:dyDescent="0.15"/>
    <row r="39" ht="19.899999999999999" customHeight="1" x14ac:dyDescent="0.15"/>
    <row r="40" ht="16.149999999999999" customHeight="1" x14ac:dyDescent="0.15"/>
    <row r="41" ht="16.149999999999999" customHeight="1" x14ac:dyDescent="0.15"/>
    <row r="42" ht="16.149999999999999" customHeight="1" x14ac:dyDescent="0.15"/>
    <row r="43" ht="16.149999999999999" customHeight="1" x14ac:dyDescent="0.15"/>
    <row r="44" ht="16.149999999999999" customHeight="1" x14ac:dyDescent="0.15"/>
    <row r="45" ht="16.149999999999999" customHeight="1" x14ac:dyDescent="0.15"/>
    <row r="46" ht="16.149999999999999" customHeight="1" x14ac:dyDescent="0.15"/>
    <row r="47" ht="16.149999999999999" customHeight="1" x14ac:dyDescent="0.15"/>
    <row r="48" ht="16.149999999999999" customHeight="1" x14ac:dyDescent="0.15"/>
    <row r="49" spans="1:3" ht="16.149999999999999" customHeight="1" x14ac:dyDescent="0.15"/>
    <row r="50" spans="1:3" ht="16.149999999999999" customHeight="1" x14ac:dyDescent="0.15"/>
    <row r="51" spans="1:3" ht="16.149999999999999" customHeight="1" x14ac:dyDescent="0.15"/>
    <row r="52" spans="1:3" ht="16.149999999999999" customHeight="1" x14ac:dyDescent="0.15"/>
    <row r="53" spans="1:3" ht="16.149999999999999" customHeight="1" x14ac:dyDescent="0.15"/>
    <row r="54" spans="1:3" ht="16.149999999999999" customHeight="1" x14ac:dyDescent="0.15"/>
    <row r="57" spans="1:3" x14ac:dyDescent="0.15">
      <c r="A57" s="12"/>
      <c r="B57" s="12"/>
      <c r="C57" s="12"/>
    </row>
  </sheetData>
  <sheetProtection formatCells="0" insertRows="0" deleteRows="0"/>
  <mergeCells count="7">
    <mergeCell ref="F4:F5"/>
    <mergeCell ref="A16:D16"/>
    <mergeCell ref="A17:D17"/>
    <mergeCell ref="A4:A5"/>
    <mergeCell ref="B4:C4"/>
    <mergeCell ref="D4:D5"/>
    <mergeCell ref="E4:E5"/>
  </mergeCells>
  <phoneticPr fontId="3"/>
  <printOptions horizontalCentered="1"/>
  <pageMargins left="0.23622047244094491" right="0.23622047244094491" top="0.59055118110236227" bottom="0.59055118110236227" header="0.39370078740157483" footer="0.39370078740157483"/>
  <pageSetup paperSize="9" fitToWidth="0" fitToHeight="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A1:T179"/>
  <sheetViews>
    <sheetView view="pageBreakPreview" topLeftCell="A15" zoomScale="85" zoomScaleNormal="100" zoomScaleSheetLayoutView="85" workbookViewId="0">
      <selection activeCell="P38" sqref="P38"/>
    </sheetView>
  </sheetViews>
  <sheetFormatPr defaultColWidth="8.875" defaultRowHeight="13.5" x14ac:dyDescent="0.15"/>
  <cols>
    <col min="1" max="2" width="13.375" style="1" customWidth="1"/>
    <col min="3" max="3" width="6.75" style="1" customWidth="1"/>
    <col min="4" max="4" width="5.5" style="1" customWidth="1"/>
    <col min="5" max="5" width="8.75" style="1" customWidth="1"/>
    <col min="6" max="6" width="5.5" style="1" customWidth="1"/>
    <col min="7" max="7" width="10" style="1" customWidth="1"/>
    <col min="8" max="8" width="10.25" style="1" customWidth="1"/>
    <col min="9" max="9" width="12.375" style="1" customWidth="1"/>
    <col min="10" max="10" width="12.5" style="1" customWidth="1"/>
    <col min="11" max="12" width="5.75" style="1" customWidth="1"/>
    <col min="13" max="13" width="12.75" style="1" customWidth="1"/>
    <col min="14" max="14" width="12.25" style="1" customWidth="1"/>
    <col min="15" max="15" width="19" style="1" customWidth="1"/>
    <col min="16" max="16" width="42" style="1" customWidth="1"/>
    <col min="17" max="17" width="19.875" style="1" customWidth="1"/>
    <col min="18" max="18" width="3.125" style="1" customWidth="1"/>
    <col min="19" max="19" width="19.25" style="1" customWidth="1"/>
    <col min="20" max="20" width="27.25" style="1" customWidth="1"/>
    <col min="21" max="16384" width="8.875" style="1"/>
  </cols>
  <sheetData>
    <row r="1" spans="1:20" ht="15.75" customHeight="1" x14ac:dyDescent="0.15">
      <c r="A1" s="1" t="s">
        <v>125</v>
      </c>
      <c r="C1" s="2"/>
      <c r="D1" s="2"/>
    </row>
    <row r="2" spans="1:20" ht="16.149999999999999" customHeight="1" thickBot="1" x14ac:dyDescent="0.2">
      <c r="C2" s="2"/>
      <c r="D2" s="2"/>
      <c r="S2" s="136"/>
    </row>
    <row r="3" spans="1:20" ht="16.149999999999999" customHeight="1" thickBot="1" x14ac:dyDescent="0.2">
      <c r="A3" s="1" t="s">
        <v>94</v>
      </c>
      <c r="C3" s="2"/>
      <c r="D3" s="2"/>
      <c r="S3" s="169" t="s">
        <v>153</v>
      </c>
      <c r="T3" s="140" t="s">
        <v>12</v>
      </c>
    </row>
    <row r="4" spans="1:20" ht="37.5" customHeight="1" thickBot="1" x14ac:dyDescent="0.2">
      <c r="A4" s="4" t="s">
        <v>19</v>
      </c>
      <c r="B4" s="4" t="s">
        <v>20</v>
      </c>
      <c r="C4" s="4" t="s">
        <v>21</v>
      </c>
      <c r="D4" s="198" t="s">
        <v>22</v>
      </c>
      <c r="E4" s="199"/>
      <c r="F4" s="198" t="s">
        <v>23</v>
      </c>
      <c r="G4" s="199"/>
      <c r="H4" s="198" t="s">
        <v>8</v>
      </c>
      <c r="I4" s="199"/>
      <c r="J4" s="4" t="s">
        <v>18</v>
      </c>
      <c r="K4" s="4" t="s">
        <v>24</v>
      </c>
      <c r="L4" s="4" t="s">
        <v>25</v>
      </c>
      <c r="M4" s="4" t="s">
        <v>26</v>
      </c>
      <c r="N4" s="4" t="s">
        <v>56</v>
      </c>
      <c r="O4" s="4" t="s">
        <v>57</v>
      </c>
      <c r="P4" s="4" t="s">
        <v>27</v>
      </c>
      <c r="Q4" s="4" t="s">
        <v>12</v>
      </c>
      <c r="S4" s="254" t="s">
        <v>154</v>
      </c>
      <c r="T4" s="255"/>
    </row>
    <row r="5" spans="1:20" ht="26.25" customHeight="1" x14ac:dyDescent="0.15">
      <c r="A5" s="65" t="s">
        <v>69</v>
      </c>
      <c r="B5" s="258" t="s">
        <v>129</v>
      </c>
      <c r="C5" s="66">
        <v>1</v>
      </c>
      <c r="D5" s="67"/>
      <c r="E5" s="68" t="s">
        <v>130</v>
      </c>
      <c r="F5" s="69"/>
      <c r="G5" s="70" t="s">
        <v>131</v>
      </c>
      <c r="H5" s="71" t="s">
        <v>132</v>
      </c>
      <c r="I5" s="68" t="s">
        <v>173</v>
      </c>
      <c r="J5" s="239">
        <f>+E8+G8+I8</f>
        <v>39300</v>
      </c>
      <c r="K5" s="249">
        <v>1</v>
      </c>
      <c r="L5" s="249">
        <v>1</v>
      </c>
      <c r="M5" s="252">
        <f>J5*K5*L5</f>
        <v>39300</v>
      </c>
      <c r="N5" s="257" t="s">
        <v>202</v>
      </c>
      <c r="O5" s="243" t="s">
        <v>68</v>
      </c>
      <c r="P5" s="256" t="s">
        <v>176</v>
      </c>
      <c r="Q5" s="256" t="s">
        <v>174</v>
      </c>
      <c r="R5" s="107"/>
      <c r="S5" s="141"/>
      <c r="T5" s="124"/>
    </row>
    <row r="6" spans="1:20" ht="26.25" customHeight="1" x14ac:dyDescent="0.15">
      <c r="A6" s="72" t="s">
        <v>28</v>
      </c>
      <c r="B6" s="259"/>
      <c r="C6" s="73">
        <v>2</v>
      </c>
      <c r="D6" s="74"/>
      <c r="E6" s="75"/>
      <c r="F6" s="76"/>
      <c r="G6" s="75"/>
      <c r="H6" s="77"/>
      <c r="I6" s="75"/>
      <c r="J6" s="240"/>
      <c r="K6" s="250"/>
      <c r="L6" s="250"/>
      <c r="M6" s="252"/>
      <c r="N6" s="214"/>
      <c r="O6" s="244"/>
      <c r="P6" s="256"/>
      <c r="Q6" s="256"/>
      <c r="R6" s="108"/>
      <c r="S6" s="123"/>
      <c r="T6" s="124"/>
    </row>
    <row r="7" spans="1:20" ht="26.25" customHeight="1" x14ac:dyDescent="0.15">
      <c r="A7" s="72" t="s">
        <v>128</v>
      </c>
      <c r="B7" s="259"/>
      <c r="C7" s="72"/>
      <c r="D7" s="78"/>
      <c r="E7" s="75"/>
      <c r="F7" s="76"/>
      <c r="G7" s="75"/>
      <c r="H7" s="77"/>
      <c r="I7" s="75"/>
      <c r="J7" s="240"/>
      <c r="K7" s="250"/>
      <c r="L7" s="250"/>
      <c r="M7" s="252"/>
      <c r="N7" s="214"/>
      <c r="O7" s="244"/>
      <c r="P7" s="256"/>
      <c r="Q7" s="256"/>
      <c r="R7" s="108"/>
      <c r="S7" s="123"/>
      <c r="T7" s="124"/>
    </row>
    <row r="8" spans="1:20" ht="26.25" customHeight="1" thickBot="1" x14ac:dyDescent="0.2">
      <c r="A8" s="79"/>
      <c r="B8" s="260"/>
      <c r="C8" s="80"/>
      <c r="D8" s="92" t="s">
        <v>7</v>
      </c>
      <c r="E8" s="96">
        <v>4400</v>
      </c>
      <c r="F8" s="92" t="s">
        <v>7</v>
      </c>
      <c r="G8" s="96">
        <v>10900</v>
      </c>
      <c r="H8" s="92" t="s">
        <v>7</v>
      </c>
      <c r="I8" s="96">
        <v>24000</v>
      </c>
      <c r="J8" s="241"/>
      <c r="K8" s="251"/>
      <c r="L8" s="251"/>
      <c r="M8" s="252"/>
      <c r="N8" s="215"/>
      <c r="O8" s="245"/>
      <c r="P8" s="256"/>
      <c r="Q8" s="256"/>
      <c r="R8" s="109"/>
      <c r="S8" s="137">
        <f>SUM(S5:S7)</f>
        <v>0</v>
      </c>
      <c r="T8" s="125"/>
    </row>
    <row r="9" spans="1:20" ht="26.25" customHeight="1" x14ac:dyDescent="0.15">
      <c r="A9" s="65" t="s">
        <v>69</v>
      </c>
      <c r="B9" s="258" t="s">
        <v>129</v>
      </c>
      <c r="C9" s="66">
        <v>1</v>
      </c>
      <c r="D9" s="67"/>
      <c r="E9" s="68"/>
      <c r="F9" s="69"/>
      <c r="G9" s="70" t="s">
        <v>131</v>
      </c>
      <c r="H9" s="71" t="s">
        <v>132</v>
      </c>
      <c r="I9" s="68" t="s">
        <v>173</v>
      </c>
      <c r="J9" s="239">
        <f t="shared" ref="J9" si="0">+E12+G12+I12</f>
        <v>34900</v>
      </c>
      <c r="K9" s="249">
        <v>3</v>
      </c>
      <c r="L9" s="249">
        <v>1</v>
      </c>
      <c r="M9" s="252">
        <f>J9*K9*L9</f>
        <v>104700</v>
      </c>
      <c r="N9" s="257" t="s">
        <v>202</v>
      </c>
      <c r="O9" s="243" t="s">
        <v>68</v>
      </c>
      <c r="P9" s="256" t="s">
        <v>176</v>
      </c>
      <c r="Q9" s="256" t="s">
        <v>175</v>
      </c>
      <c r="R9" s="107"/>
      <c r="S9" s="121"/>
      <c r="T9" s="122"/>
    </row>
    <row r="10" spans="1:20" ht="26.25" customHeight="1" x14ac:dyDescent="0.15">
      <c r="A10" s="72" t="s">
        <v>28</v>
      </c>
      <c r="B10" s="259"/>
      <c r="C10" s="73">
        <v>2</v>
      </c>
      <c r="D10" s="74"/>
      <c r="E10" s="75"/>
      <c r="F10" s="76"/>
      <c r="G10" s="75"/>
      <c r="H10" s="77"/>
      <c r="I10" s="75"/>
      <c r="J10" s="240"/>
      <c r="K10" s="250"/>
      <c r="L10" s="250"/>
      <c r="M10" s="252"/>
      <c r="N10" s="214"/>
      <c r="O10" s="244"/>
      <c r="P10" s="256"/>
      <c r="Q10" s="256"/>
      <c r="R10" s="108"/>
      <c r="S10" s="123"/>
      <c r="T10" s="124"/>
    </row>
    <row r="11" spans="1:20" ht="26.25" customHeight="1" x14ac:dyDescent="0.15">
      <c r="A11" s="72" t="s">
        <v>128</v>
      </c>
      <c r="B11" s="259"/>
      <c r="C11" s="72"/>
      <c r="D11" s="78"/>
      <c r="E11" s="75"/>
      <c r="F11" s="76"/>
      <c r="G11" s="75"/>
      <c r="H11" s="77"/>
      <c r="I11" s="75"/>
      <c r="J11" s="240"/>
      <c r="K11" s="250"/>
      <c r="L11" s="250"/>
      <c r="M11" s="252"/>
      <c r="N11" s="214"/>
      <c r="O11" s="244"/>
      <c r="P11" s="256"/>
      <c r="Q11" s="256"/>
      <c r="R11" s="108"/>
      <c r="S11" s="123"/>
      <c r="T11" s="124"/>
    </row>
    <row r="12" spans="1:20" ht="26.25" customHeight="1" thickBot="1" x14ac:dyDescent="0.2">
      <c r="A12" s="79"/>
      <c r="B12" s="260"/>
      <c r="C12" s="80"/>
      <c r="D12" s="92" t="s">
        <v>7</v>
      </c>
      <c r="E12" s="96"/>
      <c r="F12" s="92" t="s">
        <v>7</v>
      </c>
      <c r="G12" s="96">
        <v>10900</v>
      </c>
      <c r="H12" s="92" t="s">
        <v>7</v>
      </c>
      <c r="I12" s="96">
        <v>24000</v>
      </c>
      <c r="J12" s="241"/>
      <c r="K12" s="251"/>
      <c r="L12" s="251"/>
      <c r="M12" s="252"/>
      <c r="N12" s="215"/>
      <c r="O12" s="245"/>
      <c r="P12" s="256"/>
      <c r="Q12" s="256"/>
      <c r="R12" s="109"/>
      <c r="S12" s="137">
        <f>SUM(S9:S11)</f>
        <v>0</v>
      </c>
      <c r="T12" s="125"/>
    </row>
    <row r="13" spans="1:20" ht="26.25" customHeight="1" x14ac:dyDescent="0.15">
      <c r="A13" s="65" t="s">
        <v>69</v>
      </c>
      <c r="B13" s="256" t="s">
        <v>137</v>
      </c>
      <c r="C13" s="66">
        <v>1</v>
      </c>
      <c r="D13" s="67"/>
      <c r="E13" s="68" t="s">
        <v>133</v>
      </c>
      <c r="F13" s="69"/>
      <c r="G13" s="68" t="s">
        <v>135</v>
      </c>
      <c r="H13" s="69" t="s">
        <v>107</v>
      </c>
      <c r="I13" s="68">
        <v>240000</v>
      </c>
      <c r="J13" s="252">
        <f t="shared" ref="J13" si="1">+E16+G16+I16</f>
        <v>278000</v>
      </c>
      <c r="K13" s="242">
        <v>2</v>
      </c>
      <c r="L13" s="242">
        <v>1</v>
      </c>
      <c r="M13" s="252">
        <f>J13*K13*L13</f>
        <v>556000</v>
      </c>
      <c r="N13" s="243" t="s">
        <v>203</v>
      </c>
      <c r="O13" s="243" t="s">
        <v>138</v>
      </c>
      <c r="P13" s="256" t="s">
        <v>139</v>
      </c>
      <c r="Q13" s="256"/>
      <c r="R13" s="107"/>
      <c r="S13" s="127">
        <v>544100</v>
      </c>
      <c r="T13" s="128" t="s">
        <v>208</v>
      </c>
    </row>
    <row r="14" spans="1:20" ht="26.25" customHeight="1" x14ac:dyDescent="0.15">
      <c r="A14" s="72" t="s">
        <v>28</v>
      </c>
      <c r="B14" s="256"/>
      <c r="C14" s="73">
        <v>3</v>
      </c>
      <c r="D14" s="74"/>
      <c r="E14" s="75" t="s">
        <v>134</v>
      </c>
      <c r="F14" s="76"/>
      <c r="G14" s="75"/>
      <c r="H14" s="76" t="s">
        <v>106</v>
      </c>
      <c r="I14" s="75">
        <v>3000</v>
      </c>
      <c r="J14" s="252"/>
      <c r="K14" s="242"/>
      <c r="L14" s="242"/>
      <c r="M14" s="252"/>
      <c r="N14" s="244"/>
      <c r="O14" s="244"/>
      <c r="P14" s="256"/>
      <c r="Q14" s="256"/>
      <c r="R14" s="108"/>
      <c r="S14" s="129"/>
      <c r="T14" s="130" t="s">
        <v>183</v>
      </c>
    </row>
    <row r="15" spans="1:20" ht="26.25" customHeight="1" x14ac:dyDescent="0.15">
      <c r="A15" s="104" t="s">
        <v>140</v>
      </c>
      <c r="B15" s="256"/>
      <c r="C15" s="72"/>
      <c r="D15" s="78"/>
      <c r="E15" s="75"/>
      <c r="F15" s="76"/>
      <c r="G15" s="75"/>
      <c r="H15" s="76" t="s">
        <v>136</v>
      </c>
      <c r="I15" s="75">
        <v>1100</v>
      </c>
      <c r="J15" s="252"/>
      <c r="K15" s="242"/>
      <c r="L15" s="242"/>
      <c r="M15" s="252"/>
      <c r="N15" s="244"/>
      <c r="O15" s="244"/>
      <c r="P15" s="256"/>
      <c r="Q15" s="256"/>
      <c r="R15" s="108"/>
      <c r="S15" s="129"/>
      <c r="T15" s="130"/>
    </row>
    <row r="16" spans="1:20" ht="26.25" customHeight="1" thickBot="1" x14ac:dyDescent="0.2">
      <c r="A16" s="79"/>
      <c r="B16" s="256"/>
      <c r="C16" s="80"/>
      <c r="D16" s="92" t="s">
        <v>7</v>
      </c>
      <c r="E16" s="96">
        <v>14600</v>
      </c>
      <c r="F16" s="92" t="s">
        <v>7</v>
      </c>
      <c r="G16" s="96">
        <v>19300</v>
      </c>
      <c r="H16" s="92" t="s">
        <v>7</v>
      </c>
      <c r="I16" s="96">
        <v>244100</v>
      </c>
      <c r="J16" s="252"/>
      <c r="K16" s="242"/>
      <c r="L16" s="242"/>
      <c r="M16" s="252"/>
      <c r="N16" s="245"/>
      <c r="O16" s="245"/>
      <c r="P16" s="256"/>
      <c r="Q16" s="256"/>
      <c r="R16" s="109"/>
      <c r="S16" s="137">
        <f>SUM(S13:S15)</f>
        <v>544100</v>
      </c>
      <c r="T16" s="125"/>
    </row>
    <row r="17" spans="1:20" ht="26.25" customHeight="1" x14ac:dyDescent="0.15">
      <c r="A17" s="81"/>
      <c r="B17" s="236"/>
      <c r="C17" s="82"/>
      <c r="D17" s="83"/>
      <c r="E17" s="98"/>
      <c r="F17" s="99"/>
      <c r="G17" s="98"/>
      <c r="H17" s="90"/>
      <c r="I17" s="98"/>
      <c r="J17" s="239">
        <f t="shared" ref="J17:J29" si="2">+E20+G20+I20</f>
        <v>0</v>
      </c>
      <c r="K17" s="239"/>
      <c r="L17" s="239"/>
      <c r="M17" s="252">
        <f>J17*K17*L17</f>
        <v>0</v>
      </c>
      <c r="N17" s="217"/>
      <c r="O17" s="246"/>
      <c r="P17" s="253"/>
      <c r="Q17" s="253"/>
      <c r="R17" s="107"/>
      <c r="S17" s="126"/>
      <c r="T17" s="122"/>
    </row>
    <row r="18" spans="1:20" ht="26.25" customHeight="1" x14ac:dyDescent="0.15">
      <c r="A18" s="84"/>
      <c r="B18" s="237"/>
      <c r="C18" s="85"/>
      <c r="D18" s="86"/>
      <c r="E18" s="100"/>
      <c r="F18" s="97"/>
      <c r="G18" s="100"/>
      <c r="H18" s="89"/>
      <c r="I18" s="100"/>
      <c r="J18" s="240"/>
      <c r="K18" s="240"/>
      <c r="L18" s="240"/>
      <c r="M18" s="252"/>
      <c r="N18" s="218"/>
      <c r="O18" s="247"/>
      <c r="P18" s="253"/>
      <c r="Q18" s="253"/>
      <c r="R18" s="108"/>
      <c r="S18" s="123"/>
      <c r="T18" s="124"/>
    </row>
    <row r="19" spans="1:20" ht="26.25" customHeight="1" x14ac:dyDescent="0.15">
      <c r="A19" s="84"/>
      <c r="B19" s="237"/>
      <c r="C19" s="84"/>
      <c r="D19" s="87"/>
      <c r="E19" s="100"/>
      <c r="F19" s="97"/>
      <c r="G19" s="100"/>
      <c r="H19" s="89"/>
      <c r="I19" s="100"/>
      <c r="J19" s="240"/>
      <c r="K19" s="240"/>
      <c r="L19" s="240"/>
      <c r="M19" s="252"/>
      <c r="N19" s="218"/>
      <c r="O19" s="247"/>
      <c r="P19" s="253"/>
      <c r="Q19" s="253"/>
      <c r="R19" s="108"/>
      <c r="S19" s="123"/>
      <c r="T19" s="124"/>
    </row>
    <row r="20" spans="1:20" ht="26.25" customHeight="1" thickBot="1" x14ac:dyDescent="0.2">
      <c r="A20" s="88"/>
      <c r="B20" s="238"/>
      <c r="C20" s="93"/>
      <c r="D20" s="94"/>
      <c r="E20" s="101"/>
      <c r="F20" s="102"/>
      <c r="G20" s="101"/>
      <c r="H20" s="95" t="s">
        <v>7</v>
      </c>
      <c r="I20" s="101"/>
      <c r="J20" s="241"/>
      <c r="K20" s="241"/>
      <c r="L20" s="241"/>
      <c r="M20" s="252"/>
      <c r="N20" s="219"/>
      <c r="O20" s="248"/>
      <c r="P20" s="253"/>
      <c r="Q20" s="253"/>
      <c r="R20" s="109"/>
      <c r="S20" s="137">
        <f>SUM(S17:S19)</f>
        <v>0</v>
      </c>
      <c r="T20" s="125"/>
    </row>
    <row r="21" spans="1:20" ht="26.25" customHeight="1" x14ac:dyDescent="0.15">
      <c r="A21" s="81"/>
      <c r="B21" s="236"/>
      <c r="C21" s="82"/>
      <c r="D21" s="83"/>
      <c r="E21" s="98"/>
      <c r="F21" s="99"/>
      <c r="G21" s="98"/>
      <c r="H21" s="90"/>
      <c r="I21" s="98"/>
      <c r="J21" s="239">
        <f t="shared" si="2"/>
        <v>0</v>
      </c>
      <c r="K21" s="239"/>
      <c r="L21" s="239"/>
      <c r="M21" s="252">
        <f>J21*K21*L21</f>
        <v>0</v>
      </c>
      <c r="N21" s="217"/>
      <c r="O21" s="246"/>
      <c r="P21" s="253"/>
      <c r="Q21" s="253"/>
      <c r="R21" s="107"/>
      <c r="S21" s="126"/>
      <c r="T21" s="122"/>
    </row>
    <row r="22" spans="1:20" ht="26.25" customHeight="1" x14ac:dyDescent="0.15">
      <c r="A22" s="84"/>
      <c r="B22" s="237"/>
      <c r="C22" s="85"/>
      <c r="D22" s="86"/>
      <c r="E22" s="100"/>
      <c r="F22" s="97"/>
      <c r="G22" s="100"/>
      <c r="H22" s="89"/>
      <c r="I22" s="100"/>
      <c r="J22" s="240"/>
      <c r="K22" s="240"/>
      <c r="L22" s="240"/>
      <c r="M22" s="252"/>
      <c r="N22" s="218"/>
      <c r="O22" s="247"/>
      <c r="P22" s="253"/>
      <c r="Q22" s="253"/>
      <c r="R22" s="108"/>
      <c r="S22" s="123"/>
      <c r="T22" s="124"/>
    </row>
    <row r="23" spans="1:20" ht="26.25" customHeight="1" x14ac:dyDescent="0.15">
      <c r="A23" s="84"/>
      <c r="B23" s="237"/>
      <c r="C23" s="84"/>
      <c r="D23" s="87"/>
      <c r="E23" s="100"/>
      <c r="F23" s="97"/>
      <c r="G23" s="100"/>
      <c r="H23" s="89"/>
      <c r="I23" s="100"/>
      <c r="J23" s="240"/>
      <c r="K23" s="240"/>
      <c r="L23" s="240"/>
      <c r="M23" s="252"/>
      <c r="N23" s="218"/>
      <c r="O23" s="247"/>
      <c r="P23" s="253"/>
      <c r="Q23" s="253"/>
      <c r="R23" s="108"/>
      <c r="S23" s="123"/>
      <c r="T23" s="124"/>
    </row>
    <row r="24" spans="1:20" ht="26.25" customHeight="1" thickBot="1" x14ac:dyDescent="0.2">
      <c r="A24" s="88"/>
      <c r="B24" s="238"/>
      <c r="C24" s="93"/>
      <c r="D24" s="94"/>
      <c r="E24" s="101"/>
      <c r="F24" s="102"/>
      <c r="G24" s="101"/>
      <c r="H24" s="95" t="s">
        <v>7</v>
      </c>
      <c r="I24" s="101"/>
      <c r="J24" s="241"/>
      <c r="K24" s="241"/>
      <c r="L24" s="241"/>
      <c r="M24" s="252"/>
      <c r="N24" s="219"/>
      <c r="O24" s="248"/>
      <c r="P24" s="253"/>
      <c r="Q24" s="253"/>
      <c r="R24" s="109"/>
      <c r="S24" s="137">
        <f>SUM(S21:S23)</f>
        <v>0</v>
      </c>
      <c r="T24" s="125"/>
    </row>
    <row r="25" spans="1:20" ht="26.25" customHeight="1" x14ac:dyDescent="0.15">
      <c r="A25" s="81"/>
      <c r="B25" s="236"/>
      <c r="C25" s="82"/>
      <c r="D25" s="83"/>
      <c r="E25" s="98"/>
      <c r="F25" s="99"/>
      <c r="G25" s="98"/>
      <c r="H25" s="90"/>
      <c r="I25" s="98"/>
      <c r="J25" s="239">
        <f t="shared" si="2"/>
        <v>0</v>
      </c>
      <c r="K25" s="239"/>
      <c r="L25" s="239"/>
      <c r="M25" s="252">
        <f>J25*K25*L25</f>
        <v>0</v>
      </c>
      <c r="N25" s="217"/>
      <c r="O25" s="246"/>
      <c r="P25" s="253"/>
      <c r="Q25" s="253"/>
      <c r="R25" s="107"/>
      <c r="S25" s="126"/>
      <c r="T25" s="122"/>
    </row>
    <row r="26" spans="1:20" ht="26.25" customHeight="1" x14ac:dyDescent="0.15">
      <c r="A26" s="84"/>
      <c r="B26" s="237"/>
      <c r="C26" s="85"/>
      <c r="D26" s="86"/>
      <c r="E26" s="100"/>
      <c r="F26" s="97"/>
      <c r="G26" s="100"/>
      <c r="H26" s="89"/>
      <c r="I26" s="100"/>
      <c r="J26" s="240"/>
      <c r="K26" s="240"/>
      <c r="L26" s="240"/>
      <c r="M26" s="252"/>
      <c r="N26" s="218"/>
      <c r="O26" s="247"/>
      <c r="P26" s="253"/>
      <c r="Q26" s="253"/>
      <c r="R26" s="108"/>
      <c r="S26" s="123"/>
      <c r="T26" s="124"/>
    </row>
    <row r="27" spans="1:20" ht="26.25" customHeight="1" x14ac:dyDescent="0.15">
      <c r="A27" s="84"/>
      <c r="B27" s="237"/>
      <c r="C27" s="84"/>
      <c r="D27" s="87"/>
      <c r="E27" s="100"/>
      <c r="F27" s="97"/>
      <c r="G27" s="100"/>
      <c r="H27" s="89"/>
      <c r="I27" s="100"/>
      <c r="J27" s="240"/>
      <c r="K27" s="240"/>
      <c r="L27" s="240"/>
      <c r="M27" s="252"/>
      <c r="N27" s="218"/>
      <c r="O27" s="247"/>
      <c r="P27" s="253"/>
      <c r="Q27" s="253"/>
      <c r="R27" s="108"/>
      <c r="S27" s="123"/>
      <c r="T27" s="124"/>
    </row>
    <row r="28" spans="1:20" ht="26.25" customHeight="1" thickBot="1" x14ac:dyDescent="0.2">
      <c r="A28" s="88"/>
      <c r="B28" s="238"/>
      <c r="C28" s="93"/>
      <c r="D28" s="94"/>
      <c r="E28" s="101"/>
      <c r="F28" s="102"/>
      <c r="G28" s="101"/>
      <c r="H28" s="95" t="s">
        <v>7</v>
      </c>
      <c r="I28" s="101"/>
      <c r="J28" s="241"/>
      <c r="K28" s="241"/>
      <c r="L28" s="241"/>
      <c r="M28" s="252"/>
      <c r="N28" s="219"/>
      <c r="O28" s="248"/>
      <c r="P28" s="253"/>
      <c r="Q28" s="253"/>
      <c r="R28" s="109"/>
      <c r="S28" s="137">
        <f>SUM(S25:S27)</f>
        <v>0</v>
      </c>
      <c r="T28" s="125"/>
    </row>
    <row r="29" spans="1:20" ht="26.25" customHeight="1" x14ac:dyDescent="0.15">
      <c r="A29" s="81"/>
      <c r="B29" s="236"/>
      <c r="C29" s="82"/>
      <c r="D29" s="83"/>
      <c r="E29" s="98"/>
      <c r="F29" s="99"/>
      <c r="G29" s="98"/>
      <c r="H29" s="90"/>
      <c r="I29" s="98"/>
      <c r="J29" s="239">
        <f t="shared" si="2"/>
        <v>0</v>
      </c>
      <c r="K29" s="239"/>
      <c r="L29" s="239"/>
      <c r="M29" s="252">
        <f>J29*K29*L29</f>
        <v>0</v>
      </c>
      <c r="N29" s="217"/>
      <c r="O29" s="246"/>
      <c r="P29" s="253"/>
      <c r="Q29" s="253"/>
      <c r="R29" s="107"/>
      <c r="S29" s="126"/>
      <c r="T29" s="122"/>
    </row>
    <row r="30" spans="1:20" ht="26.25" customHeight="1" x14ac:dyDescent="0.15">
      <c r="A30" s="84"/>
      <c r="B30" s="237"/>
      <c r="C30" s="85"/>
      <c r="D30" s="86"/>
      <c r="E30" s="100"/>
      <c r="F30" s="97"/>
      <c r="G30" s="100"/>
      <c r="H30" s="89"/>
      <c r="I30" s="100"/>
      <c r="J30" s="240"/>
      <c r="K30" s="240"/>
      <c r="L30" s="240"/>
      <c r="M30" s="252"/>
      <c r="N30" s="218"/>
      <c r="O30" s="247"/>
      <c r="P30" s="253"/>
      <c r="Q30" s="253"/>
      <c r="R30" s="108"/>
      <c r="S30" s="123"/>
      <c r="T30" s="124"/>
    </row>
    <row r="31" spans="1:20" ht="26.25" customHeight="1" x14ac:dyDescent="0.15">
      <c r="A31" s="84"/>
      <c r="B31" s="237"/>
      <c r="C31" s="84"/>
      <c r="D31" s="87"/>
      <c r="E31" s="100"/>
      <c r="F31" s="97"/>
      <c r="G31" s="100"/>
      <c r="H31" s="89"/>
      <c r="I31" s="100"/>
      <c r="J31" s="240"/>
      <c r="K31" s="240"/>
      <c r="L31" s="240"/>
      <c r="M31" s="252"/>
      <c r="N31" s="218"/>
      <c r="O31" s="247"/>
      <c r="P31" s="253"/>
      <c r="Q31" s="253"/>
      <c r="R31" s="108"/>
      <c r="S31" s="123"/>
      <c r="T31" s="124"/>
    </row>
    <row r="32" spans="1:20" ht="26.25" customHeight="1" thickBot="1" x14ac:dyDescent="0.2">
      <c r="A32" s="88"/>
      <c r="B32" s="238"/>
      <c r="C32" s="93"/>
      <c r="D32" s="94"/>
      <c r="E32" s="101"/>
      <c r="F32" s="102"/>
      <c r="G32" s="101"/>
      <c r="H32" s="95" t="s">
        <v>7</v>
      </c>
      <c r="I32" s="101"/>
      <c r="J32" s="241"/>
      <c r="K32" s="241"/>
      <c r="L32" s="241"/>
      <c r="M32" s="252"/>
      <c r="N32" s="219"/>
      <c r="O32" s="248"/>
      <c r="P32" s="253"/>
      <c r="Q32" s="253"/>
      <c r="R32" s="109"/>
      <c r="S32" s="137">
        <f>SUM(S29:S31)</f>
        <v>0</v>
      </c>
      <c r="T32" s="125"/>
    </row>
    <row r="33" spans="1:20" ht="45.75" customHeight="1" thickTop="1" thickBot="1" x14ac:dyDescent="0.2">
      <c r="A33" s="230" t="s">
        <v>16</v>
      </c>
      <c r="B33" s="231"/>
      <c r="C33" s="231"/>
      <c r="D33" s="231"/>
      <c r="E33" s="231"/>
      <c r="F33" s="231"/>
      <c r="G33" s="231"/>
      <c r="H33" s="231"/>
      <c r="I33" s="231"/>
      <c r="J33" s="231"/>
      <c r="K33" s="231"/>
      <c r="L33" s="232"/>
      <c r="M33" s="63">
        <f>SUM(M5:M32)</f>
        <v>700000</v>
      </c>
      <c r="N33" s="91"/>
      <c r="O33" s="63"/>
      <c r="P33" s="91"/>
      <c r="Q33" s="91"/>
      <c r="S33" s="138">
        <f>SUM(S12+S16+S20+S24+S28+S32+S8)</f>
        <v>544100</v>
      </c>
      <c r="T33" s="64"/>
    </row>
    <row r="34" spans="1:20" ht="27.75" customHeight="1" x14ac:dyDescent="0.15">
      <c r="A34" s="220" t="s">
        <v>122</v>
      </c>
      <c r="B34" s="221"/>
      <c r="C34" s="221"/>
      <c r="D34" s="221"/>
      <c r="E34" s="221"/>
      <c r="F34" s="221"/>
      <c r="G34" s="221"/>
      <c r="H34" s="221"/>
      <c r="I34" s="221"/>
      <c r="J34" s="221"/>
      <c r="K34" s="221"/>
      <c r="L34" s="222"/>
      <c r="M34" s="165">
        <f>S33</f>
        <v>544100</v>
      </c>
      <c r="N34" s="64"/>
      <c r="O34" s="64"/>
      <c r="P34" s="64"/>
      <c r="Q34" s="64"/>
    </row>
    <row r="35" spans="1:20" ht="16.149999999999999" customHeight="1" x14ac:dyDescent="0.15"/>
    <row r="36" spans="1:20" ht="16.149999999999999" customHeight="1" x14ac:dyDescent="0.15"/>
    <row r="37" spans="1:20" ht="16.149999999999999" customHeight="1" x14ac:dyDescent="0.15"/>
    <row r="38" spans="1:20" ht="16.149999999999999" customHeight="1" x14ac:dyDescent="0.15"/>
    <row r="39" spans="1:20" ht="16.149999999999999" customHeight="1" x14ac:dyDescent="0.15"/>
    <row r="40" spans="1:20" ht="16.149999999999999" customHeight="1" x14ac:dyDescent="0.15"/>
    <row r="41" spans="1:20" ht="16.149999999999999" customHeight="1" x14ac:dyDescent="0.15"/>
    <row r="42" spans="1:20" ht="16.149999999999999" customHeight="1" x14ac:dyDescent="0.15"/>
    <row r="43" spans="1:20" ht="16.149999999999999" customHeight="1" x14ac:dyDescent="0.15"/>
    <row r="44" spans="1:20" ht="16.149999999999999" customHeight="1" x14ac:dyDescent="0.15"/>
    <row r="45" spans="1:20" ht="16.149999999999999" customHeight="1" x14ac:dyDescent="0.15"/>
    <row r="46" spans="1:20" ht="16.149999999999999" customHeight="1" x14ac:dyDescent="0.15"/>
    <row r="47" spans="1:20" ht="16.149999999999999" customHeight="1" x14ac:dyDescent="0.15"/>
    <row r="48" spans="1:20"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row r="98" ht="16.149999999999999" customHeight="1" x14ac:dyDescent="0.15"/>
    <row r="99" ht="16.149999999999999" customHeight="1" x14ac:dyDescent="0.15"/>
    <row r="100" ht="16.149999999999999" customHeight="1" x14ac:dyDescent="0.15"/>
    <row r="101" ht="16.149999999999999" customHeight="1" x14ac:dyDescent="0.15"/>
    <row r="102" ht="16.149999999999999" customHeight="1" x14ac:dyDescent="0.15"/>
    <row r="103" ht="16.149999999999999" customHeight="1" x14ac:dyDescent="0.15"/>
    <row r="104" ht="16.149999999999999" customHeight="1" x14ac:dyDescent="0.15"/>
    <row r="105" ht="16.149999999999999" customHeight="1" x14ac:dyDescent="0.15"/>
    <row r="106" ht="16.149999999999999" customHeight="1" x14ac:dyDescent="0.15"/>
    <row r="107" ht="16.149999999999999" customHeight="1" x14ac:dyDescent="0.15"/>
    <row r="108" ht="16.149999999999999" customHeight="1" x14ac:dyDescent="0.15"/>
    <row r="109" ht="16.149999999999999" customHeight="1" x14ac:dyDescent="0.15"/>
    <row r="110" ht="16.149999999999999" customHeight="1" x14ac:dyDescent="0.15"/>
    <row r="111" ht="16.149999999999999" customHeight="1" x14ac:dyDescent="0.15"/>
    <row r="112" ht="16.149999999999999" customHeight="1" x14ac:dyDescent="0.15"/>
    <row r="113" ht="16.149999999999999" customHeight="1" x14ac:dyDescent="0.15"/>
    <row r="114" ht="16.149999999999999" customHeight="1" x14ac:dyDescent="0.15"/>
    <row r="115" ht="16.149999999999999" customHeight="1" x14ac:dyDescent="0.15"/>
    <row r="116" ht="16.149999999999999" customHeight="1" x14ac:dyDescent="0.15"/>
    <row r="117" ht="16.149999999999999" customHeight="1" x14ac:dyDescent="0.15"/>
    <row r="118" ht="16.149999999999999" customHeight="1" x14ac:dyDescent="0.15"/>
    <row r="119" ht="16.149999999999999" customHeight="1" x14ac:dyDescent="0.15"/>
    <row r="120" ht="16.149999999999999" customHeight="1" x14ac:dyDescent="0.15"/>
    <row r="121" ht="16.149999999999999" customHeight="1" x14ac:dyDescent="0.15"/>
    <row r="122" ht="16.149999999999999" customHeight="1" x14ac:dyDescent="0.15"/>
    <row r="123" ht="16.149999999999999" customHeight="1" x14ac:dyDescent="0.15"/>
    <row r="124" ht="16.149999999999999" customHeight="1" x14ac:dyDescent="0.15"/>
    <row r="125" ht="16.149999999999999" customHeight="1" x14ac:dyDescent="0.15"/>
    <row r="126" ht="16.149999999999999" customHeight="1" x14ac:dyDescent="0.15"/>
    <row r="127" ht="16.149999999999999" customHeight="1" x14ac:dyDescent="0.15"/>
    <row r="128" ht="16.149999999999999" customHeight="1" x14ac:dyDescent="0.15"/>
    <row r="129" ht="16.149999999999999" customHeight="1" x14ac:dyDescent="0.15"/>
    <row r="130" ht="16.149999999999999" customHeight="1" x14ac:dyDescent="0.15"/>
    <row r="131" ht="16.149999999999999" customHeight="1" x14ac:dyDescent="0.15"/>
    <row r="132" ht="16.149999999999999" customHeight="1" x14ac:dyDescent="0.15"/>
    <row r="133" ht="16.149999999999999" customHeight="1" x14ac:dyDescent="0.15"/>
    <row r="134" ht="16.149999999999999" customHeight="1" x14ac:dyDescent="0.15"/>
    <row r="135" ht="16.149999999999999" customHeight="1" x14ac:dyDescent="0.15"/>
    <row r="136" ht="16.149999999999999" customHeight="1" x14ac:dyDescent="0.15"/>
    <row r="137" ht="16.149999999999999" customHeight="1" x14ac:dyDescent="0.15"/>
    <row r="138" ht="16.149999999999999" customHeight="1" x14ac:dyDescent="0.15"/>
    <row r="139" ht="16.149999999999999" customHeight="1" x14ac:dyDescent="0.15"/>
    <row r="140" ht="16.149999999999999" customHeight="1" x14ac:dyDescent="0.15"/>
    <row r="141" ht="16.149999999999999" customHeight="1" x14ac:dyDescent="0.15"/>
    <row r="142" ht="16.149999999999999" customHeight="1" x14ac:dyDescent="0.15"/>
    <row r="143" ht="16.149999999999999" customHeight="1" x14ac:dyDescent="0.15"/>
    <row r="144" ht="16.149999999999999" customHeight="1" x14ac:dyDescent="0.15"/>
    <row r="145" ht="16.149999999999999" customHeight="1" x14ac:dyDescent="0.15"/>
    <row r="146" ht="16.149999999999999" customHeight="1" x14ac:dyDescent="0.15"/>
    <row r="147" ht="16.149999999999999" customHeight="1" x14ac:dyDescent="0.15"/>
    <row r="148" ht="16.149999999999999" customHeight="1" x14ac:dyDescent="0.15"/>
    <row r="149" ht="16.149999999999999" customHeight="1" x14ac:dyDescent="0.15"/>
    <row r="150" ht="16.149999999999999" customHeight="1" x14ac:dyDescent="0.15"/>
    <row r="151" ht="16.149999999999999" customHeight="1" x14ac:dyDescent="0.15"/>
    <row r="152" ht="16.149999999999999" customHeight="1" x14ac:dyDescent="0.15"/>
    <row r="153" ht="16.149999999999999" customHeight="1" x14ac:dyDescent="0.15"/>
    <row r="154" ht="16.149999999999999" customHeight="1" x14ac:dyDescent="0.15"/>
    <row r="155" ht="16.149999999999999" customHeight="1" x14ac:dyDescent="0.15"/>
    <row r="156" ht="16.149999999999999" customHeight="1" x14ac:dyDescent="0.15"/>
    <row r="157" ht="16.149999999999999" customHeight="1" x14ac:dyDescent="0.15"/>
    <row r="158" ht="16.149999999999999" customHeight="1" x14ac:dyDescent="0.15"/>
    <row r="159" ht="16.149999999999999" customHeight="1" x14ac:dyDescent="0.15"/>
    <row r="160" ht="16.149999999999999" customHeight="1" x14ac:dyDescent="0.15"/>
    <row r="161" ht="16.149999999999999" customHeight="1" x14ac:dyDescent="0.15"/>
    <row r="162" ht="16.149999999999999" customHeight="1" x14ac:dyDescent="0.15"/>
    <row r="163" ht="16.149999999999999" customHeight="1" x14ac:dyDescent="0.15"/>
    <row r="164" ht="16.149999999999999" customHeight="1" x14ac:dyDescent="0.15"/>
    <row r="165" ht="16.149999999999999" customHeight="1" x14ac:dyDescent="0.15"/>
    <row r="166" ht="16.149999999999999" customHeight="1" x14ac:dyDescent="0.15"/>
    <row r="167" ht="16.149999999999999" customHeight="1" x14ac:dyDescent="0.15"/>
    <row r="168" ht="16.149999999999999" customHeight="1" x14ac:dyDescent="0.15"/>
    <row r="169" ht="16.149999999999999" customHeight="1" x14ac:dyDescent="0.15"/>
    <row r="170" ht="16.149999999999999" customHeight="1" x14ac:dyDescent="0.15"/>
    <row r="171" ht="16.149999999999999" customHeight="1" x14ac:dyDescent="0.15"/>
    <row r="172" ht="16.149999999999999" customHeight="1" x14ac:dyDescent="0.15"/>
    <row r="173" ht="16.149999999999999" customHeight="1" x14ac:dyDescent="0.15"/>
    <row r="174" ht="16.149999999999999" customHeight="1" x14ac:dyDescent="0.15"/>
    <row r="175" ht="16.149999999999999" customHeight="1" x14ac:dyDescent="0.15"/>
    <row r="176" ht="16.149999999999999" customHeight="1" x14ac:dyDescent="0.15"/>
    <row r="177" ht="16.149999999999999" customHeight="1" x14ac:dyDescent="0.15"/>
    <row r="178" ht="16.149999999999999" customHeight="1" x14ac:dyDescent="0.15"/>
    <row r="179" ht="16.149999999999999" customHeight="1" x14ac:dyDescent="0.15"/>
  </sheetData>
  <sheetProtection formatCells="0" formatColumns="0" formatRows="0" insertRows="0" deleteRows="0"/>
  <mergeCells count="69">
    <mergeCell ref="H4:I4"/>
    <mergeCell ref="D4:E4"/>
    <mergeCell ref="F4:G4"/>
    <mergeCell ref="B9:B12"/>
    <mergeCell ref="J9:J12"/>
    <mergeCell ref="A34:L34"/>
    <mergeCell ref="P9:P12"/>
    <mergeCell ref="Q17:Q20"/>
    <mergeCell ref="N5:N8"/>
    <mergeCell ref="N9:N12"/>
    <mergeCell ref="B5:B8"/>
    <mergeCell ref="L13:L16"/>
    <mergeCell ref="L9:L12"/>
    <mergeCell ref="J13:J16"/>
    <mergeCell ref="B13:B16"/>
    <mergeCell ref="L5:L8"/>
    <mergeCell ref="J17:J20"/>
    <mergeCell ref="K9:K12"/>
    <mergeCell ref="J5:J8"/>
    <mergeCell ref="M17:M20"/>
    <mergeCell ref="P17:P20"/>
    <mergeCell ref="S4:T4"/>
    <mergeCell ref="Q13:Q16"/>
    <mergeCell ref="M9:M12"/>
    <mergeCell ref="Q9:Q12"/>
    <mergeCell ref="Q5:Q8"/>
    <mergeCell ref="N13:N16"/>
    <mergeCell ref="M13:M16"/>
    <mergeCell ref="P13:P16"/>
    <mergeCell ref="M5:M8"/>
    <mergeCell ref="P5:P8"/>
    <mergeCell ref="N17:N20"/>
    <mergeCell ref="L17:L20"/>
    <mergeCell ref="K17:K20"/>
    <mergeCell ref="Q29:Q32"/>
    <mergeCell ref="N29:N32"/>
    <mergeCell ref="Q25:Q28"/>
    <mergeCell ref="P21:P24"/>
    <mergeCell ref="Q21:Q24"/>
    <mergeCell ref="P25:P28"/>
    <mergeCell ref="N21:N24"/>
    <mergeCell ref="N25:N28"/>
    <mergeCell ref="O25:O28"/>
    <mergeCell ref="O29:O32"/>
    <mergeCell ref="P29:P32"/>
    <mergeCell ref="M25:M28"/>
    <mergeCell ref="K21:K24"/>
    <mergeCell ref="L21:L24"/>
    <mergeCell ref="M21:M24"/>
    <mergeCell ref="L29:L32"/>
    <mergeCell ref="K25:K28"/>
    <mergeCell ref="L25:L28"/>
    <mergeCell ref="K29:K32"/>
    <mergeCell ref="B21:B24"/>
    <mergeCell ref="J21:J24"/>
    <mergeCell ref="K13:K16"/>
    <mergeCell ref="A33:L33"/>
    <mergeCell ref="O5:O8"/>
    <mergeCell ref="O9:O12"/>
    <mergeCell ref="O13:O16"/>
    <mergeCell ref="O17:O20"/>
    <mergeCell ref="O21:O24"/>
    <mergeCell ref="K5:K8"/>
    <mergeCell ref="M29:M32"/>
    <mergeCell ref="B25:B28"/>
    <mergeCell ref="J25:J28"/>
    <mergeCell ref="J29:J32"/>
    <mergeCell ref="B29:B32"/>
    <mergeCell ref="B17:B20"/>
  </mergeCells>
  <phoneticPr fontId="3"/>
  <dataValidations count="1">
    <dataValidation type="list" allowBlank="1" showInputMessage="1" showErrorMessage="1" sqref="H21:H23 H29:H31 H25:H27 H17:H19" xr:uid="{00000000-0002-0000-0500-000000000000}">
      <formula1>"鉄道運賃,鉄道急行料金,航空費"</formula1>
    </dataValidation>
  </dataValidations>
  <printOptions horizontalCentered="1"/>
  <pageMargins left="0.23622047244094491" right="0.23622047244094491" top="0.59055118110236227" bottom="0.59055118110236227" header="0.39370078740157483" footer="0.39370078740157483"/>
  <pageSetup paperSize="9" scale="62" fitToWidth="0" fitToHeight="0"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6"/>
  <dimension ref="A1:J49"/>
  <sheetViews>
    <sheetView view="pageBreakPreview" zoomScale="90" zoomScaleNormal="100" zoomScaleSheetLayoutView="90" workbookViewId="0">
      <selection activeCell="H8" sqref="H8"/>
    </sheetView>
  </sheetViews>
  <sheetFormatPr defaultColWidth="8.875" defaultRowHeight="15.95" customHeight="1" x14ac:dyDescent="0.15"/>
  <cols>
    <col min="1" max="1" width="37.875" style="1" customWidth="1"/>
    <col min="2" max="2" width="6.75" style="2" customWidth="1"/>
    <col min="3" max="4" width="15.5" style="1" bestFit="1" customWidth="1"/>
    <col min="5" max="5" width="13" style="1" bestFit="1" customWidth="1"/>
    <col min="6" max="6" width="41" style="1" customWidth="1"/>
    <col min="7" max="7" width="10.75" style="1" customWidth="1"/>
    <col min="8" max="8" width="23.625" style="1" customWidth="1"/>
    <col min="9" max="16384" width="8.875" style="1"/>
  </cols>
  <sheetData>
    <row r="1" spans="1:8" ht="15.95" customHeight="1" x14ac:dyDescent="0.15">
      <c r="A1" s="64" t="s">
        <v>125</v>
      </c>
    </row>
    <row r="3" spans="1:8" ht="15.95" customHeight="1" x14ac:dyDescent="0.15">
      <c r="A3" s="1" t="s">
        <v>46</v>
      </c>
    </row>
    <row r="4" spans="1:8" ht="15.95" customHeight="1" x14ac:dyDescent="0.15">
      <c r="A4" s="4" t="s">
        <v>29</v>
      </c>
      <c r="B4" s="4" t="s">
        <v>10</v>
      </c>
      <c r="C4" s="7" t="s">
        <v>147</v>
      </c>
      <c r="D4" s="7" t="s">
        <v>148</v>
      </c>
      <c r="E4" s="4" t="s">
        <v>144</v>
      </c>
      <c r="F4" s="4" t="s">
        <v>145</v>
      </c>
      <c r="G4" s="4" t="s">
        <v>12</v>
      </c>
    </row>
    <row r="5" spans="1:8" ht="30" customHeight="1" x14ac:dyDescent="0.15">
      <c r="A5" s="24" t="s">
        <v>86</v>
      </c>
      <c r="B5" s="40">
        <v>1</v>
      </c>
      <c r="C5" s="40">
        <v>16500</v>
      </c>
      <c r="D5" s="46">
        <f>B5*C5</f>
        <v>16500</v>
      </c>
      <c r="E5" s="113" t="s">
        <v>124</v>
      </c>
      <c r="F5" s="41" t="s">
        <v>123</v>
      </c>
      <c r="G5" s="42"/>
    </row>
    <row r="6" spans="1:8" ht="30" customHeight="1" x14ac:dyDescent="0.15">
      <c r="A6" s="30"/>
      <c r="B6" s="46"/>
      <c r="C6" s="46"/>
      <c r="D6" s="119">
        <f>B6*C6</f>
        <v>0</v>
      </c>
      <c r="E6" s="48"/>
      <c r="F6" s="48"/>
      <c r="G6" s="42"/>
    </row>
    <row r="7" spans="1:8" ht="30" customHeight="1" x14ac:dyDescent="0.15">
      <c r="A7" s="211" t="s">
        <v>7</v>
      </c>
      <c r="B7" s="211"/>
      <c r="C7" s="211"/>
      <c r="D7" s="46">
        <f>SUM(D5:D6)</f>
        <v>16500</v>
      </c>
      <c r="E7" s="61"/>
      <c r="F7" s="61"/>
      <c r="G7" s="14"/>
    </row>
    <row r="8" spans="1:8" ht="30" customHeight="1" x14ac:dyDescent="0.15">
      <c r="A8" s="212" t="s">
        <v>152</v>
      </c>
      <c r="B8" s="212"/>
      <c r="C8" s="212"/>
      <c r="D8" s="161">
        <v>0</v>
      </c>
      <c r="E8" s="61"/>
      <c r="F8" s="61"/>
      <c r="G8" s="14"/>
    </row>
    <row r="9" spans="1:8" ht="15.95" customHeight="1" x14ac:dyDescent="0.15">
      <c r="E9" s="114"/>
      <c r="F9" s="114"/>
      <c r="H9" s="115"/>
    </row>
    <row r="10" spans="1:8" ht="15.95" customHeight="1" x14ac:dyDescent="0.15">
      <c r="A10" s="1" t="s">
        <v>35</v>
      </c>
      <c r="E10" s="116"/>
      <c r="F10" s="116"/>
    </row>
    <row r="11" spans="1:8" ht="15.95" customHeight="1" x14ac:dyDescent="0.15">
      <c r="A11" s="4" t="s">
        <v>29</v>
      </c>
      <c r="B11" s="4" t="s">
        <v>10</v>
      </c>
      <c r="C11" s="7" t="s">
        <v>147</v>
      </c>
      <c r="D11" s="7" t="s">
        <v>148</v>
      </c>
      <c r="E11" s="4" t="s">
        <v>144</v>
      </c>
      <c r="F11" s="4" t="s">
        <v>145</v>
      </c>
      <c r="G11" s="4" t="s">
        <v>12</v>
      </c>
    </row>
    <row r="12" spans="1:8" ht="30" customHeight="1" x14ac:dyDescent="0.15">
      <c r="A12" s="24" t="s">
        <v>70</v>
      </c>
      <c r="B12" s="40">
        <v>1</v>
      </c>
      <c r="C12" s="40">
        <v>132000</v>
      </c>
      <c r="D12" s="46">
        <f>B12*C12</f>
        <v>132000</v>
      </c>
      <c r="E12" s="113" t="s">
        <v>143</v>
      </c>
      <c r="F12" s="41" t="s">
        <v>85</v>
      </c>
      <c r="G12" s="42"/>
    </row>
    <row r="13" spans="1:8" ht="30" customHeight="1" x14ac:dyDescent="0.15">
      <c r="A13" s="30"/>
      <c r="B13" s="46"/>
      <c r="C13" s="46"/>
      <c r="D13" s="46">
        <f>B13*C13</f>
        <v>0</v>
      </c>
      <c r="E13" s="48"/>
      <c r="F13" s="48"/>
      <c r="G13" s="42"/>
    </row>
    <row r="14" spans="1:8" ht="30" customHeight="1" x14ac:dyDescent="0.15">
      <c r="A14" s="211" t="s">
        <v>7</v>
      </c>
      <c r="B14" s="211"/>
      <c r="C14" s="211"/>
      <c r="D14" s="46">
        <f>SUM(D12:D13)</f>
        <v>132000</v>
      </c>
      <c r="E14" s="61"/>
      <c r="F14" s="61"/>
      <c r="G14" s="14"/>
    </row>
    <row r="15" spans="1:8" ht="30" customHeight="1" x14ac:dyDescent="0.15">
      <c r="A15" s="212" t="s">
        <v>152</v>
      </c>
      <c r="B15" s="212"/>
      <c r="C15" s="212"/>
      <c r="D15" s="161">
        <v>0</v>
      </c>
      <c r="E15" s="61"/>
      <c r="F15" s="61"/>
      <c r="G15" s="14"/>
    </row>
    <row r="16" spans="1:8" ht="15.95" customHeight="1" x14ac:dyDescent="0.15">
      <c r="A16" s="3"/>
      <c r="E16" s="114"/>
      <c r="F16" s="114"/>
      <c r="H16" s="115"/>
    </row>
    <row r="17" spans="1:10" ht="15.95" customHeight="1" x14ac:dyDescent="0.15">
      <c r="A17" s="1" t="s">
        <v>47</v>
      </c>
      <c r="E17" s="116"/>
      <c r="F17" s="116"/>
    </row>
    <row r="18" spans="1:10" s="2" customFormat="1" ht="15.95" customHeight="1" x14ac:dyDescent="0.15">
      <c r="A18" s="4" t="s">
        <v>29</v>
      </c>
      <c r="B18" s="4" t="s">
        <v>10</v>
      </c>
      <c r="C18" s="7" t="s">
        <v>147</v>
      </c>
      <c r="D18" s="7" t="s">
        <v>148</v>
      </c>
      <c r="E18" s="4" t="s">
        <v>144</v>
      </c>
      <c r="F18" s="4" t="s">
        <v>145</v>
      </c>
      <c r="G18" s="4" t="s">
        <v>12</v>
      </c>
      <c r="H18" s="1"/>
    </row>
    <row r="19" spans="1:10" ht="30" customHeight="1" x14ac:dyDescent="0.15">
      <c r="A19" s="24" t="s">
        <v>87</v>
      </c>
      <c r="B19" s="40">
        <v>2</v>
      </c>
      <c r="C19" s="40">
        <v>110000</v>
      </c>
      <c r="D19" s="46">
        <f>B19*C19</f>
        <v>220000</v>
      </c>
      <c r="E19" s="117" t="s">
        <v>179</v>
      </c>
      <c r="F19" s="41" t="s">
        <v>88</v>
      </c>
      <c r="G19" s="42"/>
    </row>
    <row r="20" spans="1:10" ht="30" customHeight="1" x14ac:dyDescent="0.15">
      <c r="A20" s="24"/>
      <c r="B20" s="40"/>
      <c r="C20" s="40"/>
      <c r="D20" s="46">
        <f>B20*C20</f>
        <v>0</v>
      </c>
      <c r="E20" s="48"/>
      <c r="F20" s="41"/>
      <c r="G20" s="42"/>
    </row>
    <row r="21" spans="1:10" ht="30" customHeight="1" x14ac:dyDescent="0.15">
      <c r="A21" s="211" t="s">
        <v>7</v>
      </c>
      <c r="B21" s="211"/>
      <c r="C21" s="211"/>
      <c r="D21" s="46">
        <f>SUM(D19:D20)</f>
        <v>220000</v>
      </c>
      <c r="E21" s="61"/>
      <c r="F21" s="61"/>
      <c r="G21" s="14"/>
    </row>
    <row r="22" spans="1:10" ht="30" customHeight="1" x14ac:dyDescent="0.15">
      <c r="A22" s="216" t="s">
        <v>193</v>
      </c>
      <c r="B22" s="216"/>
      <c r="C22" s="216"/>
      <c r="D22" s="160">
        <v>0</v>
      </c>
      <c r="E22" s="61"/>
      <c r="F22" s="61"/>
      <c r="G22" s="14"/>
    </row>
    <row r="23" spans="1:10" ht="30" customHeight="1" x14ac:dyDescent="0.15">
      <c r="A23" s="212" t="s">
        <v>152</v>
      </c>
      <c r="B23" s="212"/>
      <c r="C23" s="212"/>
      <c r="D23" s="161">
        <v>0</v>
      </c>
      <c r="E23" s="61"/>
      <c r="F23" s="61"/>
      <c r="G23" s="14"/>
    </row>
    <row r="24" spans="1:10" ht="15.95" customHeight="1" x14ac:dyDescent="0.15">
      <c r="A24" s="3"/>
      <c r="B24" s="10"/>
      <c r="C24" s="9"/>
      <c r="D24" s="9"/>
      <c r="E24" s="114"/>
      <c r="F24" s="114"/>
      <c r="J24" s="8" t="s">
        <v>32</v>
      </c>
    </row>
    <row r="25" spans="1:10" ht="15.95" customHeight="1" x14ac:dyDescent="0.15">
      <c r="A25" s="1" t="s">
        <v>34</v>
      </c>
      <c r="E25" s="116"/>
      <c r="F25" s="116"/>
      <c r="J25" s="1" t="s">
        <v>32</v>
      </c>
    </row>
    <row r="26" spans="1:10" ht="15.95" customHeight="1" x14ac:dyDescent="0.15">
      <c r="A26" s="4" t="s">
        <v>29</v>
      </c>
      <c r="B26" s="4" t="s">
        <v>10</v>
      </c>
      <c r="C26" s="7" t="s">
        <v>147</v>
      </c>
      <c r="D26" s="7" t="s">
        <v>148</v>
      </c>
      <c r="E26" s="4" t="s">
        <v>144</v>
      </c>
      <c r="F26" s="4" t="s">
        <v>145</v>
      </c>
      <c r="G26" s="4" t="s">
        <v>12</v>
      </c>
    </row>
    <row r="27" spans="1:10" ht="30" customHeight="1" x14ac:dyDescent="0.15">
      <c r="A27" s="24" t="s">
        <v>71</v>
      </c>
      <c r="B27" s="40">
        <v>5</v>
      </c>
      <c r="C27" s="40">
        <v>11000</v>
      </c>
      <c r="D27" s="46">
        <f>B27*C27</f>
        <v>55000</v>
      </c>
      <c r="E27" s="117" t="s">
        <v>146</v>
      </c>
      <c r="F27" s="41" t="s">
        <v>84</v>
      </c>
      <c r="G27" s="42"/>
    </row>
    <row r="28" spans="1:10" ht="30" customHeight="1" x14ac:dyDescent="0.15">
      <c r="A28" s="30"/>
      <c r="B28" s="46"/>
      <c r="C28" s="46"/>
      <c r="D28" s="46">
        <f>B28*C28</f>
        <v>0</v>
      </c>
      <c r="E28" s="48"/>
      <c r="F28" s="48"/>
      <c r="G28" s="42"/>
    </row>
    <row r="29" spans="1:10" ht="30" customHeight="1" x14ac:dyDescent="0.15">
      <c r="A29" s="211" t="s">
        <v>7</v>
      </c>
      <c r="B29" s="211"/>
      <c r="C29" s="211"/>
      <c r="D29" s="46">
        <f>SUM(D27:D28)</f>
        <v>55000</v>
      </c>
      <c r="E29" s="61"/>
      <c r="F29" s="61"/>
      <c r="G29" s="14"/>
    </row>
    <row r="30" spans="1:10" ht="30" customHeight="1" x14ac:dyDescent="0.15">
      <c r="A30" s="212" t="s">
        <v>152</v>
      </c>
      <c r="B30" s="212"/>
      <c r="C30" s="212"/>
      <c r="D30" s="161">
        <v>0</v>
      </c>
      <c r="E30" s="61"/>
      <c r="F30" s="61"/>
      <c r="G30" s="14"/>
    </row>
    <row r="31" spans="1:10" ht="15.95" customHeight="1" x14ac:dyDescent="0.15">
      <c r="E31" s="114"/>
      <c r="F31" s="114"/>
    </row>
    <row r="32" spans="1:10" ht="15.95" customHeight="1" x14ac:dyDescent="0.15">
      <c r="A32" s="1" t="s">
        <v>36</v>
      </c>
      <c r="E32" s="116"/>
      <c r="F32" s="116"/>
    </row>
    <row r="33" spans="1:7" ht="15.95" customHeight="1" x14ac:dyDescent="0.15">
      <c r="A33" s="4" t="s">
        <v>29</v>
      </c>
      <c r="B33" s="4" t="s">
        <v>10</v>
      </c>
      <c r="C33" s="7" t="s">
        <v>147</v>
      </c>
      <c r="D33" s="7" t="s">
        <v>148</v>
      </c>
      <c r="E33" s="4" t="s">
        <v>144</v>
      </c>
      <c r="F33" s="4" t="s">
        <v>145</v>
      </c>
      <c r="G33" s="4" t="s">
        <v>12</v>
      </c>
    </row>
    <row r="34" spans="1:7" ht="42" customHeight="1" x14ac:dyDescent="0.15">
      <c r="A34" s="24" t="s">
        <v>82</v>
      </c>
      <c r="B34" s="40">
        <v>1</v>
      </c>
      <c r="C34" s="40">
        <v>17600</v>
      </c>
      <c r="D34" s="46">
        <f>B34*C34</f>
        <v>17600</v>
      </c>
      <c r="E34" s="117" t="s">
        <v>83</v>
      </c>
      <c r="F34" s="41" t="s">
        <v>93</v>
      </c>
      <c r="G34" s="42"/>
    </row>
    <row r="35" spans="1:7" ht="30" customHeight="1" x14ac:dyDescent="0.15">
      <c r="A35" s="30"/>
      <c r="B35" s="46"/>
      <c r="C35" s="46"/>
      <c r="D35" s="46">
        <f>B35*C35</f>
        <v>0</v>
      </c>
      <c r="E35" s="48"/>
      <c r="F35" s="48"/>
      <c r="G35" s="42"/>
    </row>
    <row r="36" spans="1:7" ht="30" customHeight="1" x14ac:dyDescent="0.15">
      <c r="A36" s="211" t="s">
        <v>7</v>
      </c>
      <c r="B36" s="211"/>
      <c r="C36" s="211"/>
      <c r="D36" s="46">
        <f>SUM(D34:D35)</f>
        <v>17600</v>
      </c>
      <c r="E36" s="61"/>
      <c r="F36" s="61"/>
      <c r="G36" s="14"/>
    </row>
    <row r="37" spans="1:7" ht="30" customHeight="1" x14ac:dyDescent="0.15">
      <c r="A37" s="212" t="s">
        <v>152</v>
      </c>
      <c r="B37" s="212"/>
      <c r="C37" s="212"/>
      <c r="D37" s="161">
        <v>0</v>
      </c>
      <c r="E37" s="61"/>
      <c r="F37" s="61"/>
      <c r="G37" s="14"/>
    </row>
    <row r="38" spans="1:7" ht="15.95" customHeight="1" x14ac:dyDescent="0.15">
      <c r="A38" s="3"/>
      <c r="B38" s="10"/>
      <c r="C38" s="9"/>
      <c r="D38" s="9"/>
      <c r="E38" s="118"/>
      <c r="F38" s="118"/>
    </row>
    <row r="39" spans="1:7" ht="15.95" customHeight="1" x14ac:dyDescent="0.15">
      <c r="A39" s="1" t="s">
        <v>48</v>
      </c>
      <c r="E39" s="118"/>
      <c r="F39" s="118"/>
    </row>
    <row r="40" spans="1:7" ht="15.95" customHeight="1" x14ac:dyDescent="0.15">
      <c r="A40" s="4" t="s">
        <v>29</v>
      </c>
      <c r="B40" s="4" t="s">
        <v>10</v>
      </c>
      <c r="C40" s="7" t="s">
        <v>147</v>
      </c>
      <c r="D40" s="7" t="s">
        <v>148</v>
      </c>
      <c r="E40" s="4" t="s">
        <v>144</v>
      </c>
      <c r="F40" s="4" t="s">
        <v>145</v>
      </c>
      <c r="G40" s="4" t="s">
        <v>12</v>
      </c>
    </row>
    <row r="41" spans="1:7" ht="30" customHeight="1" x14ac:dyDescent="0.15">
      <c r="A41" s="24" t="s">
        <v>184</v>
      </c>
      <c r="B41" s="40">
        <v>1</v>
      </c>
      <c r="C41" s="40">
        <v>8800</v>
      </c>
      <c r="D41" s="46">
        <f>B41*C41</f>
        <v>8800</v>
      </c>
      <c r="E41" s="117" t="s">
        <v>83</v>
      </c>
      <c r="F41" s="41" t="s">
        <v>185</v>
      </c>
      <c r="G41" s="42"/>
    </row>
    <row r="42" spans="1:7" ht="30" customHeight="1" x14ac:dyDescent="0.15">
      <c r="A42" s="24" t="s">
        <v>72</v>
      </c>
      <c r="B42" s="40">
        <v>1</v>
      </c>
      <c r="C42" s="40">
        <v>32220</v>
      </c>
      <c r="D42" s="46">
        <f>B42*C42</f>
        <v>32220</v>
      </c>
      <c r="E42" s="117" t="s">
        <v>124</v>
      </c>
      <c r="F42" s="41" t="s">
        <v>89</v>
      </c>
      <c r="G42" s="42"/>
    </row>
    <row r="43" spans="1:7" ht="30" customHeight="1" x14ac:dyDescent="0.15">
      <c r="A43" s="211" t="s">
        <v>7</v>
      </c>
      <c r="B43" s="211"/>
      <c r="C43" s="211"/>
      <c r="D43" s="46">
        <f>SUM(D41:D42)</f>
        <v>41020</v>
      </c>
      <c r="E43" s="61"/>
      <c r="F43" s="119"/>
      <c r="G43" s="14"/>
    </row>
    <row r="44" spans="1:7" ht="30" customHeight="1" x14ac:dyDescent="0.15">
      <c r="A44" s="212" t="s">
        <v>152</v>
      </c>
      <c r="B44" s="212"/>
      <c r="C44" s="212"/>
      <c r="D44" s="161">
        <v>32220</v>
      </c>
      <c r="E44" s="61"/>
      <c r="F44" s="61"/>
      <c r="G44" s="14"/>
    </row>
    <row r="47" spans="1:7" ht="15.95" customHeight="1" x14ac:dyDescent="0.15">
      <c r="A47" s="120"/>
    </row>
    <row r="48" spans="1:7" ht="15.95" customHeight="1" x14ac:dyDescent="0.15">
      <c r="A48" s="1" t="s">
        <v>37</v>
      </c>
    </row>
    <row r="49" spans="1:1" ht="15.95" customHeight="1" x14ac:dyDescent="0.15">
      <c r="A49" s="12"/>
    </row>
  </sheetData>
  <sheetProtection formatCells="0" formatRows="0" insertRows="0" deleteRows="0"/>
  <mergeCells count="13">
    <mergeCell ref="A7:C7"/>
    <mergeCell ref="A44:C44"/>
    <mergeCell ref="A8:C8"/>
    <mergeCell ref="A21:C21"/>
    <mergeCell ref="A29:C29"/>
    <mergeCell ref="A14:C14"/>
    <mergeCell ref="A43:C43"/>
    <mergeCell ref="A36:C36"/>
    <mergeCell ref="A22:C22"/>
    <mergeCell ref="A15:C15"/>
    <mergeCell ref="A23:C23"/>
    <mergeCell ref="A30:C30"/>
    <mergeCell ref="A37:C37"/>
  </mergeCells>
  <phoneticPr fontId="3"/>
  <printOptions horizontalCentered="1"/>
  <pageMargins left="0.23622047244094491" right="0.23622047244094491" top="0.59055118110236227" bottom="0.59055118110236227" header="0.39370078740157483" footer="0.39370078740157483"/>
  <pageSetup paperSize="9" scale="72" fitToWidth="0"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負担対象費用積算額</vt:lpstr>
      <vt:lpstr>設備備品費</vt:lpstr>
      <vt:lpstr>消耗品費</vt:lpstr>
      <vt:lpstr>人件費</vt:lpstr>
      <vt:lpstr>謝金</vt:lpstr>
      <vt:lpstr>旅費</vt:lpstr>
      <vt:lpstr>その他</vt:lpstr>
      <vt:lpstr>その他!Print_Area</vt:lpstr>
      <vt:lpstr>謝金!Print_Area</vt:lpstr>
      <vt:lpstr>消耗品費!Print_Area</vt:lpstr>
      <vt:lpstr>人件費!Print_Area</vt:lpstr>
      <vt:lpstr>設備備品費!Print_Area</vt:lpstr>
      <vt:lpstr>負担対象費用積算額!Print_Area</vt:lpstr>
      <vt:lpstr>旅費!Print_Area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2024-02-05T07:46:44Z</cp:lastPrinted>
  <dcterms:created xsi:type="dcterms:W3CDTF">2016-02-03T04:19:11Z</dcterms:created>
  <dcterms:modified xsi:type="dcterms:W3CDTF">2024-02-05T07:46:47Z</dcterms:modified>
</cp:coreProperties>
</file>